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IIro2022trimesechie\МФ и Сметна\"/>
    </mc:Choice>
  </mc:AlternateContent>
  <bookViews>
    <workbookView xWindow="0" yWindow="0" windowWidth="25740" windowHeight="10125" activeTab="1"/>
  </bookViews>
  <sheets>
    <sheet name="политики+програми" sheetId="2" r:id="rId1"/>
    <sheet name="Програми" sheetId="1" r:id="rId2"/>
  </sheets>
  <calcPr calcId="162913"/>
</workbook>
</file>

<file path=xl/calcChain.xml><?xml version="1.0" encoding="utf-8"?>
<calcChain xmlns="http://schemas.openxmlformats.org/spreadsheetml/2006/main">
  <c r="F327" i="1" l="1"/>
  <c r="F21" i="1"/>
  <c r="F18" i="1"/>
  <c r="F331" i="1" s="1"/>
  <c r="M18" i="1"/>
  <c r="F117" i="1"/>
  <c r="F335" i="1"/>
  <c r="F332" i="1"/>
  <c r="D240" i="1"/>
  <c r="F59" i="1"/>
  <c r="F328" i="1"/>
  <c r="F334" i="1"/>
  <c r="F16" i="1" l="1"/>
  <c r="F324" i="1" s="1"/>
  <c r="E324" i="1"/>
  <c r="E327" i="1"/>
  <c r="E336" i="1"/>
  <c r="F336" i="1"/>
  <c r="E337" i="1"/>
  <c r="F337" i="1"/>
  <c r="E338" i="1"/>
  <c r="E335" i="1"/>
  <c r="E333" i="1"/>
  <c r="E332" i="1"/>
  <c r="E331" i="1"/>
  <c r="D331" i="1"/>
  <c r="E328" i="1"/>
  <c r="E326" i="1"/>
  <c r="F333" i="1"/>
  <c r="F340" i="1"/>
  <c r="F326" i="1"/>
  <c r="F320" i="1"/>
  <c r="F240" i="1"/>
  <c r="D123" i="1"/>
  <c r="E344" i="1" l="1"/>
  <c r="D344" i="1"/>
  <c r="F344" i="1"/>
  <c r="G344" i="1"/>
  <c r="H344" i="1"/>
  <c r="H328" i="1"/>
  <c r="G328" i="1"/>
  <c r="H327" i="1"/>
  <c r="G327" i="1"/>
  <c r="H326" i="1"/>
  <c r="G326" i="1"/>
  <c r="E339" i="1"/>
  <c r="E340" i="1"/>
  <c r="E240" i="1" l="1"/>
  <c r="H117" i="1" l="1"/>
  <c r="D117" i="1"/>
  <c r="E117" i="1"/>
  <c r="G117" i="1"/>
  <c r="C117" i="1"/>
  <c r="C340" i="1"/>
  <c r="D340" i="1"/>
  <c r="B340" i="1"/>
  <c r="C339" i="1"/>
  <c r="D339" i="1"/>
  <c r="B339" i="1"/>
  <c r="C336" i="1"/>
  <c r="D336" i="1"/>
  <c r="C337" i="1"/>
  <c r="D337" i="1"/>
  <c r="C338" i="1"/>
  <c r="D338" i="1"/>
  <c r="B337" i="1"/>
  <c r="B338" i="1"/>
  <c r="B336" i="1"/>
  <c r="C335" i="1"/>
  <c r="D335" i="1"/>
  <c r="B335" i="1"/>
  <c r="C331" i="1"/>
  <c r="C332" i="1"/>
  <c r="D332" i="1"/>
  <c r="C333" i="1"/>
  <c r="D333" i="1"/>
  <c r="B332" i="1"/>
  <c r="B333" i="1"/>
  <c r="B331" i="1"/>
  <c r="C344" i="1"/>
  <c r="D320" i="1"/>
  <c r="E320" i="1"/>
  <c r="G320" i="1"/>
  <c r="H320" i="1"/>
  <c r="D321" i="1"/>
  <c r="E321" i="1"/>
  <c r="F321" i="1"/>
  <c r="G321" i="1"/>
  <c r="H321" i="1"/>
  <c r="D322" i="1"/>
  <c r="E322" i="1"/>
  <c r="F322" i="1"/>
  <c r="G322" i="1"/>
  <c r="H322" i="1"/>
  <c r="C321" i="1"/>
  <c r="C322" i="1"/>
  <c r="C320" i="1"/>
  <c r="H303" i="1"/>
  <c r="G303" i="1"/>
  <c r="F303" i="1"/>
  <c r="E303" i="1"/>
  <c r="D303" i="1"/>
  <c r="C303" i="1"/>
  <c r="H297" i="1"/>
  <c r="G297" i="1"/>
  <c r="F297" i="1"/>
  <c r="E297" i="1"/>
  <c r="D297" i="1"/>
  <c r="C297" i="1"/>
  <c r="H283" i="1"/>
  <c r="G283" i="1"/>
  <c r="F283" i="1"/>
  <c r="E283" i="1"/>
  <c r="D283" i="1"/>
  <c r="C283" i="1"/>
  <c r="H277" i="1"/>
  <c r="G277" i="1"/>
  <c r="F277" i="1"/>
  <c r="E277" i="1"/>
  <c r="D277" i="1"/>
  <c r="C277" i="1"/>
  <c r="H263" i="1"/>
  <c r="G263" i="1"/>
  <c r="F263" i="1"/>
  <c r="E263" i="1"/>
  <c r="D263" i="1"/>
  <c r="C263" i="1"/>
  <c r="H257" i="1"/>
  <c r="G257" i="1"/>
  <c r="F257" i="1"/>
  <c r="E257" i="1"/>
  <c r="D257" i="1"/>
  <c r="C257" i="1"/>
  <c r="H243" i="1"/>
  <c r="G243" i="1"/>
  <c r="F243" i="1"/>
  <c r="E243" i="1"/>
  <c r="D243" i="1"/>
  <c r="C243" i="1"/>
  <c r="H237" i="1"/>
  <c r="G237" i="1"/>
  <c r="F237" i="1"/>
  <c r="E237" i="1"/>
  <c r="D237" i="1"/>
  <c r="D248" i="1" s="1"/>
  <c r="C237" i="1"/>
  <c r="H223" i="1"/>
  <c r="G223" i="1"/>
  <c r="F223" i="1"/>
  <c r="E223" i="1"/>
  <c r="D223" i="1"/>
  <c r="C223" i="1"/>
  <c r="H217" i="1"/>
  <c r="G217" i="1"/>
  <c r="F217" i="1"/>
  <c r="E217" i="1"/>
  <c r="D217" i="1"/>
  <c r="C217" i="1"/>
  <c r="H203" i="1"/>
  <c r="G203" i="1"/>
  <c r="F203" i="1"/>
  <c r="E203" i="1"/>
  <c r="D203" i="1"/>
  <c r="C203" i="1"/>
  <c r="H197" i="1"/>
  <c r="G197" i="1"/>
  <c r="F197" i="1"/>
  <c r="E197" i="1"/>
  <c r="D197" i="1"/>
  <c r="C197" i="1"/>
  <c r="H183" i="1"/>
  <c r="G183" i="1"/>
  <c r="F183" i="1"/>
  <c r="E183" i="1"/>
  <c r="D183" i="1"/>
  <c r="C183" i="1"/>
  <c r="H177" i="1"/>
  <c r="G177" i="1"/>
  <c r="F177" i="1"/>
  <c r="E177" i="1"/>
  <c r="D177" i="1"/>
  <c r="C177" i="1"/>
  <c r="H163" i="1"/>
  <c r="G163" i="1"/>
  <c r="F163" i="1"/>
  <c r="E163" i="1"/>
  <c r="D163" i="1"/>
  <c r="C163" i="1"/>
  <c r="H157" i="1"/>
  <c r="G157" i="1"/>
  <c r="F157" i="1"/>
  <c r="E157" i="1"/>
  <c r="D157" i="1"/>
  <c r="C157" i="1"/>
  <c r="H143" i="1"/>
  <c r="G143" i="1"/>
  <c r="F143" i="1"/>
  <c r="E143" i="1"/>
  <c r="D143" i="1"/>
  <c r="C143" i="1"/>
  <c r="H137" i="1"/>
  <c r="G137" i="1"/>
  <c r="F137" i="1"/>
  <c r="E137" i="1"/>
  <c r="D137" i="1"/>
  <c r="C137" i="1"/>
  <c r="H111" i="1"/>
  <c r="G111" i="1"/>
  <c r="F111" i="1"/>
  <c r="E111" i="1"/>
  <c r="D111" i="1"/>
  <c r="C111" i="1"/>
  <c r="H97" i="1"/>
  <c r="G97" i="1"/>
  <c r="F97" i="1"/>
  <c r="E97" i="1"/>
  <c r="D97" i="1"/>
  <c r="C97" i="1"/>
  <c r="H91" i="1"/>
  <c r="G91" i="1"/>
  <c r="F91" i="1"/>
  <c r="E91" i="1"/>
  <c r="D91" i="1"/>
  <c r="C91" i="1"/>
  <c r="H77" i="1"/>
  <c r="G77" i="1"/>
  <c r="F77" i="1"/>
  <c r="E77" i="1"/>
  <c r="D77" i="1"/>
  <c r="C77" i="1"/>
  <c r="H71" i="1"/>
  <c r="G71" i="1"/>
  <c r="F71" i="1"/>
  <c r="E71" i="1"/>
  <c r="D71" i="1"/>
  <c r="C71" i="1"/>
  <c r="H57" i="1"/>
  <c r="G57" i="1"/>
  <c r="F57" i="1"/>
  <c r="E57" i="1"/>
  <c r="D57" i="1"/>
  <c r="C57" i="1"/>
  <c r="H51" i="1"/>
  <c r="G51" i="1"/>
  <c r="F51" i="1"/>
  <c r="E51" i="1"/>
  <c r="D51" i="1"/>
  <c r="C51" i="1"/>
  <c r="H37" i="1"/>
  <c r="G37" i="1"/>
  <c r="F37" i="1"/>
  <c r="E37" i="1"/>
  <c r="D37" i="1"/>
  <c r="C37" i="1"/>
  <c r="H31" i="1"/>
  <c r="G31" i="1"/>
  <c r="F31" i="1"/>
  <c r="F42" i="1" s="1"/>
  <c r="F16" i="2" s="1"/>
  <c r="E31" i="1"/>
  <c r="D31" i="1"/>
  <c r="C31" i="1"/>
  <c r="G324" i="1"/>
  <c r="H324" i="1"/>
  <c r="H318" i="1" l="1"/>
  <c r="C324" i="1"/>
  <c r="E318" i="1"/>
  <c r="E342" i="1" s="1"/>
  <c r="F318" i="1"/>
  <c r="F342" i="1" s="1"/>
  <c r="D324" i="1"/>
  <c r="D318" i="1"/>
  <c r="D342" i="1" s="1"/>
  <c r="C318" i="1"/>
  <c r="G318" i="1"/>
  <c r="G342" i="1" s="1"/>
  <c r="H342" i="1"/>
  <c r="D42" i="1"/>
  <c r="D16" i="2" s="1"/>
  <c r="D82" i="1"/>
  <c r="D18" i="2" s="1"/>
  <c r="D102" i="1"/>
  <c r="D19" i="2" s="1"/>
  <c r="D168" i="1"/>
  <c r="D22" i="2" s="1"/>
  <c r="D288" i="1"/>
  <c r="D29" i="2" s="1"/>
  <c r="D308" i="1"/>
  <c r="D31" i="2" s="1"/>
  <c r="D30" i="2" s="1"/>
  <c r="E42" i="1"/>
  <c r="E16" i="2" s="1"/>
  <c r="C42" i="1"/>
  <c r="C16" i="2" s="1"/>
  <c r="G42" i="1"/>
  <c r="G16" i="2" s="1"/>
  <c r="E62" i="1"/>
  <c r="E17" i="2" s="1"/>
  <c r="C62" i="1"/>
  <c r="C17" i="2" s="1"/>
  <c r="G62" i="1"/>
  <c r="G17" i="2" s="1"/>
  <c r="E82" i="1"/>
  <c r="E18" i="2" s="1"/>
  <c r="C82" i="1"/>
  <c r="C18" i="2" s="1"/>
  <c r="G82" i="1"/>
  <c r="G18" i="2" s="1"/>
  <c r="E102" i="1"/>
  <c r="E19" i="2" s="1"/>
  <c r="C102" i="1"/>
  <c r="C19" i="2" s="1"/>
  <c r="G102" i="1"/>
  <c r="G19" i="2" s="1"/>
  <c r="E128" i="1"/>
  <c r="E20" i="2" s="1"/>
  <c r="C128" i="1"/>
  <c r="C20" i="2" s="1"/>
  <c r="G128" i="1"/>
  <c r="G20" i="2" s="1"/>
  <c r="E148" i="1"/>
  <c r="E21" i="2" s="1"/>
  <c r="C148" i="1"/>
  <c r="C21" i="2" s="1"/>
  <c r="G148" i="1"/>
  <c r="G21" i="2" s="1"/>
  <c r="E168" i="1"/>
  <c r="E22" i="2" s="1"/>
  <c r="C168" i="1"/>
  <c r="C22" i="2" s="1"/>
  <c r="G168" i="1"/>
  <c r="G22" i="2" s="1"/>
  <c r="E188" i="1"/>
  <c r="E23" i="2" s="1"/>
  <c r="C188" i="1"/>
  <c r="C23" i="2" s="1"/>
  <c r="G188" i="1"/>
  <c r="G23" i="2" s="1"/>
  <c r="E208" i="1"/>
  <c r="E24" i="2" s="1"/>
  <c r="C208" i="1"/>
  <c r="C24" i="2" s="1"/>
  <c r="G208" i="1"/>
  <c r="G24" i="2" s="1"/>
  <c r="E228" i="1"/>
  <c r="E25" i="2" s="1"/>
  <c r="C228" i="1"/>
  <c r="C25" i="2" s="1"/>
  <c r="G228" i="1"/>
  <c r="G25" i="2" s="1"/>
  <c r="E248" i="1"/>
  <c r="E26" i="2" s="1"/>
  <c r="C248" i="1"/>
  <c r="C26" i="2" s="1"/>
  <c r="G248" i="1"/>
  <c r="G26" i="2" s="1"/>
  <c r="E268" i="1"/>
  <c r="E28" i="2" s="1"/>
  <c r="C268" i="1"/>
  <c r="C28" i="2" s="1"/>
  <c r="G268" i="1"/>
  <c r="G28" i="2" s="1"/>
  <c r="E288" i="1"/>
  <c r="E29" i="2" s="1"/>
  <c r="C288" i="1"/>
  <c r="C29" i="2" s="1"/>
  <c r="G288" i="1"/>
  <c r="G29" i="2" s="1"/>
  <c r="E308" i="1"/>
  <c r="E31" i="2" s="1"/>
  <c r="E30" i="2" s="1"/>
  <c r="C308" i="1"/>
  <c r="C31" i="2" s="1"/>
  <c r="C30" i="2" s="1"/>
  <c r="G308" i="1"/>
  <c r="G31" i="2" s="1"/>
  <c r="G30" i="2" s="1"/>
  <c r="H42" i="1"/>
  <c r="H16" i="2" s="1"/>
  <c r="D62" i="1"/>
  <c r="D17" i="2" s="1"/>
  <c r="H62" i="1"/>
  <c r="H17" i="2" s="1"/>
  <c r="H82" i="1"/>
  <c r="H18" i="2" s="1"/>
  <c r="H102" i="1"/>
  <c r="H19" i="2" s="1"/>
  <c r="D128" i="1"/>
  <c r="D20" i="2" s="1"/>
  <c r="H128" i="1"/>
  <c r="H20" i="2" s="1"/>
  <c r="D148" i="1"/>
  <c r="D21" i="2" s="1"/>
  <c r="H148" i="1"/>
  <c r="H21" i="2" s="1"/>
  <c r="H168" i="1"/>
  <c r="H22" i="2" s="1"/>
  <c r="D188" i="1"/>
  <c r="D23" i="2" s="1"/>
  <c r="H188" i="1"/>
  <c r="H23" i="2" s="1"/>
  <c r="D208" i="1"/>
  <c r="D24" i="2" s="1"/>
  <c r="H208" i="1"/>
  <c r="H24" i="2" s="1"/>
  <c r="D228" i="1"/>
  <c r="D25" i="2" s="1"/>
  <c r="H228" i="1"/>
  <c r="H25" i="2" s="1"/>
  <c r="H248" i="1"/>
  <c r="H26" i="2" s="1"/>
  <c r="D268" i="1"/>
  <c r="D28" i="2" s="1"/>
  <c r="H268" i="1"/>
  <c r="H28" i="2" s="1"/>
  <c r="H288" i="1"/>
  <c r="H29" i="2" s="1"/>
  <c r="H308" i="1"/>
  <c r="H31" i="2" s="1"/>
  <c r="H30" i="2" s="1"/>
  <c r="F62" i="1"/>
  <c r="F17" i="2" s="1"/>
  <c r="F82" i="1"/>
  <c r="F18" i="2" s="1"/>
  <c r="F102" i="1"/>
  <c r="F19" i="2" s="1"/>
  <c r="F128" i="1"/>
  <c r="F20" i="2" s="1"/>
  <c r="F148" i="1"/>
  <c r="F21" i="2" s="1"/>
  <c r="F168" i="1"/>
  <c r="F22" i="2" s="1"/>
  <c r="F188" i="1"/>
  <c r="F23" i="2" s="1"/>
  <c r="F208" i="1"/>
  <c r="F24" i="2" s="1"/>
  <c r="F228" i="1"/>
  <c r="F25" i="2" s="1"/>
  <c r="F248" i="1"/>
  <c r="F26" i="2" s="1"/>
  <c r="F268" i="1"/>
  <c r="F28" i="2" s="1"/>
  <c r="F288" i="1"/>
  <c r="F29" i="2" s="1"/>
  <c r="F308" i="1"/>
  <c r="F31" i="2" s="1"/>
  <c r="F30" i="2" s="1"/>
  <c r="H27" i="2" l="1"/>
  <c r="C342" i="1"/>
  <c r="G27" i="2"/>
  <c r="E27" i="2"/>
  <c r="F27" i="2"/>
  <c r="C27" i="2"/>
  <c r="D27" i="2"/>
  <c r="C16" i="1"/>
  <c r="D16" i="1" l="1"/>
  <c r="E16" i="1"/>
  <c r="G16" i="1"/>
  <c r="H16" i="1"/>
  <c r="D10" i="1"/>
  <c r="E10" i="1"/>
  <c r="F10" i="1"/>
  <c r="G10" i="1"/>
  <c r="H10" i="1"/>
  <c r="C10" i="1"/>
  <c r="C22" i="1" s="1"/>
  <c r="C15" i="2" s="1"/>
  <c r="C14" i="2" s="1"/>
  <c r="C32" i="2" s="1"/>
  <c r="E22" i="1" l="1"/>
  <c r="E15" i="2" s="1"/>
  <c r="D22" i="1"/>
  <c r="D15" i="2" s="1"/>
  <c r="D14" i="2" s="1"/>
  <c r="D32" i="2" s="1"/>
  <c r="H22" i="1"/>
  <c r="H15" i="2" s="1"/>
  <c r="H14" i="2" s="1"/>
  <c r="H32" i="2" s="1"/>
  <c r="F22" i="1"/>
  <c r="F15" i="2" s="1"/>
  <c r="F14" i="2" s="1"/>
  <c r="F32" i="2" s="1"/>
  <c r="G22" i="1"/>
  <c r="G15" i="2" s="1"/>
  <c r="G14" i="2" s="1"/>
  <c r="G32" i="2" s="1"/>
  <c r="E14" i="2" l="1"/>
  <c r="E32" i="2" s="1"/>
</calcChain>
</file>

<file path=xl/sharedStrings.xml><?xml version="1.0" encoding="utf-8"?>
<sst xmlns="http://schemas.openxmlformats.org/spreadsheetml/2006/main" count="523" uniqueCount="100">
  <si>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</si>
  <si>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</si>
  <si>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</si>
  <si>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</si>
  <si>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</si>
  <si>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</si>
  <si>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</si>
  <si>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</si>
  <si>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</si>
  <si>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</si>
  <si>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</si>
  <si>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</si>
  <si>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..............................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</si>
  <si>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</si>
  <si>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</si>
  <si>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</si>
  <si>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</si>
  <si>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</si>
  <si>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</si>
  <si>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</si>
  <si>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</si>
  <si>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</si>
  <si>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</si>
  <si>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</si>
  <si>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</si>
  <si>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Закон 2022</t>
  </si>
  <si>
    <t>Уточнен план 2022 г.</t>
  </si>
  <si>
    <t>31 март 2022 г.</t>
  </si>
  <si>
    <t>30 юни 2022 г.</t>
  </si>
  <si>
    <t>30 септември 2022 г.</t>
  </si>
  <si>
    <t>31 декември 2022 г.</t>
  </si>
  <si>
    <t>* Класификационен код съгласно Решение № 52 на Министерския съвет от 2022 г.</t>
  </si>
  <si>
    <t>31 декември 202 г.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</si>
  <si>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Активната двустранна и многостранна дипломация</t>
    </r>
  </si>
  <si>
    <t>1100.01.00</t>
  </si>
  <si>
    <t>1100.01.01</t>
  </si>
  <si>
    <t>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</si>
  <si>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>1100.01.02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</si>
  <si>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t>
  </si>
  <si>
    <t>1100.01.03</t>
  </si>
  <si>
    <t>Бюджетна програма Международно сътрудничество и глобални политики"</t>
  </si>
  <si>
    <t>1100.01.04</t>
  </si>
  <si>
    <t>Бюджетна програма "Двустранни отношения с държави извън ЕС и ЕИП"</t>
  </si>
  <si>
    <t>1100.01.05</t>
  </si>
  <si>
    <t>Бюджетна програма "Консулска дипломация и управление на кризи"</t>
  </si>
  <si>
    <t>1100.01.06</t>
  </si>
  <si>
    <t>Бюджетна програма "Международно сътрудничество за развитие и хуманитарна помощ"</t>
  </si>
  <si>
    <t>1100.01.07</t>
  </si>
  <si>
    <t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</si>
  <si>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1100.01.08</t>
  </si>
  <si>
    <t>Бюджетна програма "Осигуряване на прозрачност и общественна подкрепа за външната политика"</t>
  </si>
  <si>
    <t>1100.01.09</t>
  </si>
  <si>
    <t>Бюджетна програма "Обучение и професионална квалификация на служителите в дипломатическата служба"</t>
  </si>
  <si>
    <t>1100.01.10</t>
  </si>
  <si>
    <t>Бюджетна програма "Ефективно функциониране на външнополитическата дейност"</t>
  </si>
  <si>
    <t>1100.01.11</t>
  </si>
  <si>
    <t>Бюджетна програма "Администриране и осигуряване на дейността на Централно управление на МВнР"</t>
  </si>
  <si>
    <t>1100.01.12</t>
  </si>
  <si>
    <t>Бюджетна програма "Администриране и осигуряване на дейността на задграничните представителства"</t>
  </si>
  <si>
    <t>1100.02.00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</si>
  <si>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публичната дипломация и публичните дейности в подкрепа на целите на външната политика</t>
    </r>
  </si>
  <si>
    <t>1100.02.01</t>
  </si>
  <si>
    <t>Бюджетна програма "Публична дипломация"</t>
  </si>
  <si>
    <t>1100.02.02</t>
  </si>
  <si>
    <t>Бюджетна програма "Културна дипломация"</t>
  </si>
  <si>
    <t>Политика в областта на подкрепата на българските общности и лицата с българско самосъзнание зад граница</t>
  </si>
  <si>
    <t>1100.03.00</t>
  </si>
  <si>
    <t>1100.03.01</t>
  </si>
  <si>
    <t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</si>
  <si>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r>
      <t>1100.01.02</t>
    </r>
    <r>
      <rPr>
        <b/>
        <sz val="10"/>
        <color theme="1"/>
        <rFont val="Times New Roman"/>
        <family val="1"/>
        <charset val="204"/>
      </rPr>
      <t xml:space="preserve"> - Бюджетна програма "Европейска политика. Регионално и двустранно сътрудничество с държавите от ЮИЕ. </t>
    </r>
  </si>
  <si>
    <r>
      <t>1100.01.03</t>
    </r>
    <r>
      <rPr>
        <b/>
        <sz val="10"/>
        <color theme="1"/>
        <rFont val="Times New Roman"/>
        <family val="1"/>
        <charset val="204"/>
      </rPr>
      <t xml:space="preserve"> - Бюджетна програма Международно сътрудничество и глобални политики"</t>
    </r>
  </si>
  <si>
    <r>
      <t>1100.01.04</t>
    </r>
    <r>
      <rPr>
        <b/>
        <sz val="10"/>
        <color theme="1"/>
        <rFont val="Times New Roman"/>
        <family val="1"/>
        <charset val="204"/>
      </rPr>
      <t xml:space="preserve"> - Бюджетна програма "Двустранни отношения с държави извън ЕС и ЕИП"</t>
    </r>
  </si>
  <si>
    <r>
      <t>1100.01.05</t>
    </r>
    <r>
      <rPr>
        <b/>
        <sz val="10"/>
        <color theme="1"/>
        <rFont val="Times New Roman"/>
        <family val="1"/>
        <charset val="204"/>
      </rPr>
      <t xml:space="preserve"> -Бюджетна програма "Консулска дипломация и управление на кризи"</t>
    </r>
  </si>
  <si>
    <r>
      <t>1100.01.06</t>
    </r>
    <r>
      <rPr>
        <b/>
        <sz val="10"/>
        <color theme="1"/>
        <rFont val="Times New Roman"/>
        <family val="1"/>
        <charset val="204"/>
      </rPr>
      <t xml:space="preserve"> - Бюджетна програма "Международно сътрудничество за развитие и хуманитарна помощ"</t>
    </r>
  </si>
  <si>
    <r>
      <t>1100.01.07</t>
    </r>
    <r>
      <rPr>
        <b/>
        <sz val="10"/>
        <color theme="1"/>
        <rFont val="Times New Roman"/>
        <family val="1"/>
        <charset val="204"/>
      </rPr>
      <t xml:space="preserve"> - 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  </r>
  </si>
  <si>
    <r>
      <t>1100.01.08</t>
    </r>
    <r>
      <rPr>
        <b/>
        <sz val="10"/>
        <color theme="1"/>
        <rFont val="Times New Roman"/>
        <family val="1"/>
        <charset val="204"/>
      </rPr>
      <t xml:space="preserve"> - Бюджетна програма "Осигуряване на прозрачност и общественна подкрепа за външната политика"</t>
    </r>
  </si>
  <si>
    <r>
      <t>1100.01.01</t>
    </r>
    <r>
      <rPr>
        <b/>
        <sz val="10"/>
        <color theme="1"/>
        <rFont val="Times New Roman"/>
        <family val="1"/>
        <charset val="204"/>
      </rPr>
      <t xml:space="preserve"> - Бюджетна програма  "Принос за формиране на политики на НАТО, обща външна политика и политика на сигурностна на ЕС и участие на България в ОССЕ"</t>
    </r>
  </si>
  <si>
    <r>
      <t>1100.01.09</t>
    </r>
    <r>
      <rPr>
        <b/>
        <sz val="10"/>
        <color theme="1"/>
        <rFont val="Times New Roman"/>
        <family val="1"/>
        <charset val="204"/>
      </rPr>
      <t xml:space="preserve"> - Бюджетна програма "Обучение и професионална квалификация на служителите в дипломатическата служба"</t>
    </r>
  </si>
  <si>
    <r>
      <t>1100.01.10</t>
    </r>
    <r>
      <rPr>
        <b/>
        <sz val="10"/>
        <color theme="1"/>
        <rFont val="Times New Roman"/>
        <family val="1"/>
        <charset val="204"/>
      </rPr>
      <t xml:space="preserve"> - Бюджетна програма "Ефективно функциониране на външнополитическата дейност"</t>
    </r>
  </si>
  <si>
    <r>
      <t>1100.01.11</t>
    </r>
    <r>
      <rPr>
        <b/>
        <sz val="10"/>
        <color theme="1"/>
        <rFont val="Times New Roman"/>
        <family val="1"/>
        <charset val="204"/>
      </rPr>
      <t xml:space="preserve"> - Бюджетна програма  Бюджетна програма "Администриране и осигуряване на дейността на Централно управление на МВнР"</t>
    </r>
  </si>
  <si>
    <r>
      <t>1100.01.12</t>
    </r>
    <r>
      <rPr>
        <b/>
        <sz val="10"/>
        <color theme="1"/>
        <rFont val="Times New Roman"/>
        <family val="1"/>
        <charset val="204"/>
      </rPr>
      <t xml:space="preserve"> - Бюджетна програма "Администриране и осигуряване на дейността на задграничните представителства"</t>
    </r>
  </si>
  <si>
    <r>
      <t>1100.02.01</t>
    </r>
    <r>
      <rPr>
        <b/>
        <sz val="10"/>
        <color theme="1"/>
        <rFont val="Times New Roman"/>
        <family val="1"/>
        <charset val="204"/>
      </rPr>
      <t xml:space="preserve"> -Бюджетна програма "Публична дипломация"</t>
    </r>
  </si>
  <si>
    <r>
      <t>1100.02.02</t>
    </r>
    <r>
      <rPr>
        <b/>
        <sz val="10"/>
        <color theme="1"/>
        <rFont val="Times New Roman"/>
        <family val="1"/>
        <charset val="204"/>
      </rPr>
      <t xml:space="preserve"> - Бюджетна програма "Културна дипломация"</t>
    </r>
  </si>
  <si>
    <r>
      <t>1100.03.01</t>
    </r>
    <r>
      <rPr>
        <b/>
        <sz val="10"/>
        <color theme="1"/>
        <rFont val="Times New Roman"/>
        <family val="1"/>
        <charset val="204"/>
      </rPr>
      <t xml:space="preserve"> - 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  </r>
  </si>
  <si>
    <t xml:space="preserve">   Вноски на Република България в Европейския механизъм за подкрепа на мира</t>
  </si>
  <si>
    <t xml:space="preserve">   Граждански бюджет на НАТО</t>
  </si>
  <si>
    <t xml:space="preserve">   Пенсионен фонд за цивилни служители на НАТО</t>
  </si>
  <si>
    <t>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t>
  </si>
  <si>
    <t xml:space="preserve">   Официална помощ за развитие и хуманитарна помощ</t>
  </si>
  <si>
    <t xml:space="preserve">   Разходи за Механизма за Турция в полза на бежанците</t>
  </si>
  <si>
    <t xml:space="preserve">   Съюз на тракийските дружества в България</t>
  </si>
  <si>
    <t>(в т.ч. за Тракийски научен институт)</t>
  </si>
  <si>
    <t xml:space="preserve">   Разходи за членство в Европейската мрежа на културните институти EUNIC (European Union National Institutes for Culture)</t>
  </si>
  <si>
    <t xml:space="preserve">   Оказване на съдействие на изпаднали в беда български граждани в чужбина</t>
  </si>
  <si>
    <t>Текущи</t>
  </si>
  <si>
    <t>към 30 юни 2022 г.</t>
  </si>
  <si>
    <t>на Министерство на външните работи  към 30.06. 2022 г.</t>
  </si>
  <si>
    <t>към 30.06. 2022 г.</t>
  </si>
  <si>
    <t xml:space="preserve">   Вноски на Република България за членство в структурите на  ОССЕ</t>
  </si>
  <si>
    <t>Вноски на Република България за членство в структурите на  ОССЕ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</si>
</sst>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/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6" xfId="0" quotePrefix="1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4" xfId="0" applyFont="1" applyBorder="1" applyAlignment="1">
      <alignment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9" fillId="0" borderId="0" xfId="0" applyFont="1"/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3" fontId="2" fillId="0" borderId="8" xfId="0" quotePrefix="1" applyNumberFormat="1" applyFont="1" applyBorder="1" applyAlignment="1">
      <alignment horizontal="center" vertical="center" wrapText="1"/>
    </xf>
    <xf numFmtId="3" fontId="2" fillId="0" borderId="5" xfId="0" quotePrefix="1" applyNumberFormat="1" applyFont="1" applyBorder="1" applyAlignment="1">
      <alignment horizontal="center" vertical="center" wrapText="1"/>
    </xf>
    <xf numFmtId="3" fontId="2" fillId="0" borderId="4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6"/>
  <sheetViews>
    <sheetView topLeftCell="A25" zoomScale="115" zoomScaleNormal="115" workbookViewId="0">
      <selection activeCell="D27" sqref="D27"/>
    </sheetView>
  </sheetViews>
  <sheetFormatPr defaultRowHeight="12.75" x14ac:dyDescent="0.2"/>
  <cols>
    <col min="1" max="1" width="15" customWidth="1"/>
    <col min="2" max="2" width="52.1640625" customWidth="1"/>
    <col min="3" max="3" width="16.6640625" customWidth="1"/>
    <col min="4" max="4" width="13.83203125" customWidth="1"/>
    <col min="5" max="5" width="18.1640625" customWidth="1"/>
    <col min="6" max="6" width="16.83203125" customWidth="1"/>
    <col min="7" max="7" width="16.6640625" customWidth="1"/>
    <col min="8" max="8" width="18.1640625" customWidth="1"/>
  </cols>
  <sheetData>
    <row r="3" spans="1:8" ht="42" customHeight="1" x14ac:dyDescent="0.2">
      <c r="A3" s="44" t="s">
        <v>15</v>
      </c>
      <c r="B3" s="44"/>
      <c r="C3" s="44"/>
      <c r="D3" s="44"/>
      <c r="E3" s="44"/>
      <c r="F3" s="44"/>
      <c r="G3" s="44"/>
      <c r="H3" s="44"/>
    </row>
    <row r="4" spans="1:8" ht="15.75" x14ac:dyDescent="0.2">
      <c r="A4" s="45" t="s">
        <v>96</v>
      </c>
      <c r="B4" s="45"/>
      <c r="C4" s="45"/>
      <c r="D4" s="45"/>
      <c r="E4" s="45"/>
      <c r="F4" s="45"/>
      <c r="G4" s="45"/>
      <c r="H4" s="45"/>
    </row>
    <row r="5" spans="1:8" x14ac:dyDescent="0.2">
      <c r="A5" s="46" t="s">
        <v>21</v>
      </c>
      <c r="B5" s="47"/>
      <c r="C5" s="47"/>
      <c r="D5" s="47"/>
      <c r="E5" s="47"/>
      <c r="F5" s="47"/>
      <c r="G5" s="47"/>
      <c r="H5" s="47"/>
    </row>
    <row r="6" spans="1:8" ht="15.75" x14ac:dyDescent="0.2">
      <c r="A6" s="9"/>
    </row>
    <row r="7" spans="1:8" ht="15.75" x14ac:dyDescent="0.2">
      <c r="A7" s="45" t="s">
        <v>23</v>
      </c>
      <c r="B7" s="45"/>
      <c r="C7" s="45"/>
      <c r="D7" s="45"/>
      <c r="E7" s="45"/>
      <c r="F7" s="45"/>
      <c r="G7" s="45"/>
      <c r="H7" s="45"/>
    </row>
    <row r="8" spans="1:8" ht="15.75" x14ac:dyDescent="0.2">
      <c r="A8" s="45" t="s">
        <v>97</v>
      </c>
      <c r="B8" s="45"/>
      <c r="C8" s="45"/>
      <c r="D8" s="45"/>
      <c r="E8" s="45"/>
      <c r="F8" s="45"/>
      <c r="G8" s="45"/>
      <c r="H8" s="45"/>
    </row>
    <row r="9" spans="1:8" x14ac:dyDescent="0.2">
      <c r="A9" s="47" t="s">
        <v>22</v>
      </c>
      <c r="B9" s="47"/>
      <c r="C9" s="47"/>
      <c r="D9" s="47"/>
      <c r="E9" s="47"/>
      <c r="F9" s="47"/>
      <c r="G9" s="47"/>
      <c r="H9" s="47"/>
    </row>
    <row r="10" spans="1:8" ht="13.5" thickBot="1" x14ac:dyDescent="0.25">
      <c r="A10" s="10" t="s">
        <v>3</v>
      </c>
      <c r="H10" s="17" t="s">
        <v>3</v>
      </c>
    </row>
    <row r="11" spans="1:8" ht="30" customHeight="1" x14ac:dyDescent="0.2">
      <c r="A11" s="41" t="s">
        <v>16</v>
      </c>
      <c r="B11" s="41" t="s">
        <v>24</v>
      </c>
      <c r="C11" s="41" t="s">
        <v>25</v>
      </c>
      <c r="D11" s="48" t="s">
        <v>26</v>
      </c>
      <c r="E11" s="11" t="s">
        <v>4</v>
      </c>
      <c r="F11" s="11" t="s">
        <v>4</v>
      </c>
      <c r="G11" s="11" t="s">
        <v>4</v>
      </c>
      <c r="H11" s="11" t="s">
        <v>4</v>
      </c>
    </row>
    <row r="12" spans="1:8" ht="30" customHeight="1" x14ac:dyDescent="0.2">
      <c r="A12" s="42"/>
      <c r="B12" s="42"/>
      <c r="C12" s="42"/>
      <c r="D12" s="49"/>
      <c r="E12" s="4" t="s">
        <v>5</v>
      </c>
      <c r="F12" s="4" t="s">
        <v>5</v>
      </c>
      <c r="G12" s="4" t="s">
        <v>5</v>
      </c>
      <c r="H12" s="4" t="s">
        <v>5</v>
      </c>
    </row>
    <row r="13" spans="1:8" ht="30" customHeight="1" thickBot="1" x14ac:dyDescent="0.25">
      <c r="A13" s="43"/>
      <c r="B13" s="43"/>
      <c r="C13" s="43"/>
      <c r="D13" s="50"/>
      <c r="E13" s="16" t="s">
        <v>27</v>
      </c>
      <c r="F13" s="5" t="s">
        <v>28</v>
      </c>
      <c r="G13" s="5" t="s">
        <v>29</v>
      </c>
      <c r="H13" s="5" t="s">
        <v>30</v>
      </c>
    </row>
    <row r="14" spans="1:8" ht="30" customHeight="1" thickBot="1" x14ac:dyDescent="0.25">
      <c r="A14" s="14" t="s">
        <v>34</v>
      </c>
      <c r="B14" s="12" t="s">
        <v>33</v>
      </c>
      <c r="C14" s="38">
        <f>SUM(C15:C26)</f>
        <v>154110200</v>
      </c>
      <c r="D14" s="38">
        <f t="shared" ref="D14:H14" si="0">SUM(D15:D26)</f>
        <v>155622525</v>
      </c>
      <c r="E14" s="38">
        <f>SUM(E15:E26)</f>
        <v>36268546</v>
      </c>
      <c r="F14" s="38">
        <f t="shared" si="0"/>
        <v>71977101</v>
      </c>
      <c r="G14" s="38">
        <f t="shared" si="0"/>
        <v>0</v>
      </c>
      <c r="H14" s="38">
        <f t="shared" si="0"/>
        <v>0</v>
      </c>
    </row>
    <row r="15" spans="1:8" ht="39.75" customHeight="1" thickBot="1" x14ac:dyDescent="0.25">
      <c r="A15" s="15" t="s">
        <v>35</v>
      </c>
      <c r="B15" s="13" t="s">
        <v>36</v>
      </c>
      <c r="C15" s="31">
        <f>+Програми!C22</f>
        <v>5784700</v>
      </c>
      <c r="D15" s="31">
        <f>+Програми!D22</f>
        <v>5784700</v>
      </c>
      <c r="E15" s="31">
        <f>+Програми!E22</f>
        <v>34635</v>
      </c>
      <c r="F15" s="31">
        <f>+Програми!F22</f>
        <v>4046123</v>
      </c>
      <c r="G15" s="31">
        <f>+Програми!G22</f>
        <v>0</v>
      </c>
      <c r="H15" s="31">
        <f>+Програми!H22</f>
        <v>0</v>
      </c>
    </row>
    <row r="16" spans="1:8" ht="54" customHeight="1" thickBot="1" x14ac:dyDescent="0.25">
      <c r="A16" s="15" t="s">
        <v>37</v>
      </c>
      <c r="B16" s="13" t="s">
        <v>38</v>
      </c>
      <c r="C16" s="31">
        <f>+Програми!C42</f>
        <v>188000</v>
      </c>
      <c r="D16" s="31">
        <f>+Програми!D42</f>
        <v>188000</v>
      </c>
      <c r="E16" s="31">
        <f>+Програми!E42</f>
        <v>6180</v>
      </c>
      <c r="F16" s="31">
        <f>+Програми!F42</f>
        <v>32729</v>
      </c>
      <c r="G16" s="31">
        <f>+Програми!G42</f>
        <v>0</v>
      </c>
      <c r="H16" s="31">
        <f>+Програми!H42</f>
        <v>0</v>
      </c>
    </row>
    <row r="17" spans="1:8" ht="26.25" thickBot="1" x14ac:dyDescent="0.25">
      <c r="A17" s="15" t="s">
        <v>39</v>
      </c>
      <c r="B17" s="13" t="s">
        <v>40</v>
      </c>
      <c r="C17" s="31">
        <f>+Програми!C62</f>
        <v>9601100</v>
      </c>
      <c r="D17" s="31">
        <f>+Програми!D62</f>
        <v>9630437</v>
      </c>
      <c r="E17" s="31">
        <f>+Програми!E62</f>
        <v>6498794</v>
      </c>
      <c r="F17" s="31">
        <f>+Програми!F62</f>
        <v>6829015</v>
      </c>
      <c r="G17" s="31">
        <f>+Програми!G62</f>
        <v>0</v>
      </c>
      <c r="H17" s="31">
        <f>+Програми!H62</f>
        <v>0</v>
      </c>
    </row>
    <row r="18" spans="1:8" ht="26.25" thickBot="1" x14ac:dyDescent="0.25">
      <c r="A18" s="15" t="s">
        <v>41</v>
      </c>
      <c r="B18" s="13" t="s">
        <v>42</v>
      </c>
      <c r="C18" s="31">
        <f>+Програми!C82</f>
        <v>153000</v>
      </c>
      <c r="D18" s="31">
        <f>+Програми!D82</f>
        <v>153000</v>
      </c>
      <c r="E18" s="31">
        <f>+Програми!E82</f>
        <v>2619</v>
      </c>
      <c r="F18" s="31">
        <f>+Програми!F82</f>
        <v>20416</v>
      </c>
      <c r="G18" s="31">
        <f>+Програми!G82</f>
        <v>0</v>
      </c>
      <c r="H18" s="31">
        <f>+Програми!H82</f>
        <v>0</v>
      </c>
    </row>
    <row r="19" spans="1:8" ht="26.25" thickBot="1" x14ac:dyDescent="0.25">
      <c r="A19" s="15" t="s">
        <v>43</v>
      </c>
      <c r="B19" s="13" t="s">
        <v>44</v>
      </c>
      <c r="C19" s="31">
        <f>+Програми!C102</f>
        <v>385000</v>
      </c>
      <c r="D19" s="31">
        <f>+Програми!D102</f>
        <v>385000</v>
      </c>
      <c r="E19" s="31">
        <f>+Програми!E102</f>
        <v>126942</v>
      </c>
      <c r="F19" s="31">
        <f>+Програми!F102</f>
        <v>265700</v>
      </c>
      <c r="G19" s="31">
        <f>+Програми!G102</f>
        <v>0</v>
      </c>
      <c r="H19" s="31">
        <f>+Програми!H102</f>
        <v>0</v>
      </c>
    </row>
    <row r="20" spans="1:8" ht="26.25" thickBot="1" x14ac:dyDescent="0.25">
      <c r="A20" s="15" t="s">
        <v>45</v>
      </c>
      <c r="B20" s="13" t="s">
        <v>46</v>
      </c>
      <c r="C20" s="31">
        <f>+Програми!C128</f>
        <v>7273200</v>
      </c>
      <c r="D20" s="31">
        <f>+Програми!D128</f>
        <v>7012118</v>
      </c>
      <c r="E20" s="31">
        <f>+Програми!E128</f>
        <v>129059</v>
      </c>
      <c r="F20" s="31">
        <f>+Програми!F128</f>
        <v>1593322</v>
      </c>
      <c r="G20" s="31">
        <f>+Програми!G128</f>
        <v>0</v>
      </c>
      <c r="H20" s="31">
        <f>+Програми!H128</f>
        <v>0</v>
      </c>
    </row>
    <row r="21" spans="1:8" ht="51.75" thickBot="1" x14ac:dyDescent="0.25">
      <c r="A21" s="15" t="s">
        <v>47</v>
      </c>
      <c r="B21" s="13" t="s">
        <v>48</v>
      </c>
      <c r="C21" s="31">
        <f>+Програми!C148</f>
        <v>0</v>
      </c>
      <c r="D21" s="31">
        <f>+Програми!D148</f>
        <v>0</v>
      </c>
      <c r="E21" s="31">
        <f>+Програми!E148</f>
        <v>0</v>
      </c>
      <c r="F21" s="31">
        <f>+Програми!F148</f>
        <v>0</v>
      </c>
      <c r="G21" s="31">
        <f>+Програми!G148</f>
        <v>0</v>
      </c>
      <c r="H21" s="31">
        <f>+Програми!H148</f>
        <v>0</v>
      </c>
    </row>
    <row r="22" spans="1:8" ht="26.25" thickBot="1" x14ac:dyDescent="0.25">
      <c r="A22" s="15" t="s">
        <v>49</v>
      </c>
      <c r="B22" s="13" t="s">
        <v>50</v>
      </c>
      <c r="C22" s="31">
        <f>+Програми!C168</f>
        <v>110000</v>
      </c>
      <c r="D22" s="31">
        <f>+Програми!D168</f>
        <v>110000</v>
      </c>
      <c r="E22" s="31">
        <f>+Програми!E168</f>
        <v>0</v>
      </c>
      <c r="F22" s="31">
        <f>+Програми!F168</f>
        <v>1108</v>
      </c>
      <c r="G22" s="31">
        <f>+Програми!G168</f>
        <v>0</v>
      </c>
      <c r="H22" s="31">
        <f>+Програми!H168</f>
        <v>0</v>
      </c>
    </row>
    <row r="23" spans="1:8" ht="39" thickBot="1" x14ac:dyDescent="0.25">
      <c r="A23" s="15" t="s">
        <v>51</v>
      </c>
      <c r="B23" s="13" t="s">
        <v>52</v>
      </c>
      <c r="C23" s="31">
        <f>+Програми!C188</f>
        <v>0</v>
      </c>
      <c r="D23" s="31">
        <f>+Програми!D188</f>
        <v>0</v>
      </c>
      <c r="E23" s="31">
        <f>+Програми!E188</f>
        <v>0</v>
      </c>
      <c r="F23" s="31">
        <f>+Програми!F188</f>
        <v>14705</v>
      </c>
      <c r="G23" s="31">
        <f>+Програми!G188</f>
        <v>0</v>
      </c>
      <c r="H23" s="31">
        <f>+Програми!H188</f>
        <v>0</v>
      </c>
    </row>
    <row r="24" spans="1:8" ht="26.25" thickBot="1" x14ac:dyDescent="0.25">
      <c r="A24" s="15" t="s">
        <v>53</v>
      </c>
      <c r="B24" s="13" t="s">
        <v>54</v>
      </c>
      <c r="C24" s="31">
        <f>+Програми!C208</f>
        <v>460000</v>
      </c>
      <c r="D24" s="31">
        <f>+Програми!D208</f>
        <v>460000</v>
      </c>
      <c r="E24" s="31">
        <f>+Програми!E208</f>
        <v>42566</v>
      </c>
      <c r="F24" s="31">
        <f>+Програми!F208</f>
        <v>136400</v>
      </c>
      <c r="G24" s="31">
        <f>+Програми!G208</f>
        <v>0</v>
      </c>
      <c r="H24" s="31">
        <f>+Програми!H208</f>
        <v>0</v>
      </c>
    </row>
    <row r="25" spans="1:8" ht="31.5" customHeight="1" thickBot="1" x14ac:dyDescent="0.25">
      <c r="A25" s="15" t="s">
        <v>55</v>
      </c>
      <c r="B25" s="13" t="s">
        <v>56</v>
      </c>
      <c r="C25" s="31">
        <f>+Програми!C228</f>
        <v>32534700</v>
      </c>
      <c r="D25" s="31">
        <f>+Програми!D228</f>
        <v>32566602</v>
      </c>
      <c r="E25" s="31">
        <f>+Програми!E228</f>
        <v>6218322</v>
      </c>
      <c r="F25" s="31">
        <f>+Програми!F228</f>
        <v>12467516</v>
      </c>
      <c r="G25" s="31">
        <f>+Програми!G228</f>
        <v>0</v>
      </c>
      <c r="H25" s="31">
        <f>+Програми!H228</f>
        <v>0</v>
      </c>
    </row>
    <row r="26" spans="1:8" ht="33.75" customHeight="1" thickBot="1" x14ac:dyDescent="0.25">
      <c r="A26" s="15" t="s">
        <v>57</v>
      </c>
      <c r="B26" s="13" t="s">
        <v>58</v>
      </c>
      <c r="C26" s="31">
        <f>+Програми!C248</f>
        <v>97620500</v>
      </c>
      <c r="D26" s="31">
        <v>99332668</v>
      </c>
      <c r="E26" s="31">
        <f>+Програми!E248</f>
        <v>23209429</v>
      </c>
      <c r="F26" s="31">
        <f>+Програми!F248</f>
        <v>46570067</v>
      </c>
      <c r="G26" s="31">
        <f>+Програми!G248</f>
        <v>0</v>
      </c>
      <c r="H26" s="31">
        <f>+Програми!H248</f>
        <v>0</v>
      </c>
    </row>
    <row r="27" spans="1:8" ht="39" thickBot="1" x14ac:dyDescent="0.25">
      <c r="A27" s="14" t="s">
        <v>59</v>
      </c>
      <c r="B27" s="12" t="s">
        <v>60</v>
      </c>
      <c r="C27" s="38">
        <f>SUM(C28:C29)</f>
        <v>1250000</v>
      </c>
      <c r="D27" s="38">
        <f t="shared" ref="D27:H27" si="1">SUM(D28:D29)</f>
        <v>1250000</v>
      </c>
      <c r="E27" s="38">
        <f t="shared" si="1"/>
        <v>245006</v>
      </c>
      <c r="F27" s="38">
        <f t="shared" si="1"/>
        <v>539816</v>
      </c>
      <c r="G27" s="38">
        <f t="shared" si="1"/>
        <v>0</v>
      </c>
      <c r="H27" s="38">
        <f t="shared" si="1"/>
        <v>0</v>
      </c>
    </row>
    <row r="28" spans="1:8" ht="13.5" thickBot="1" x14ac:dyDescent="0.25">
      <c r="A28" s="15" t="s">
        <v>61</v>
      </c>
      <c r="B28" s="13" t="s">
        <v>62</v>
      </c>
      <c r="C28" s="31">
        <f>+Програми!C268</f>
        <v>810200</v>
      </c>
      <c r="D28" s="31">
        <f>+Програми!D268</f>
        <v>810200</v>
      </c>
      <c r="E28" s="31">
        <f>+Програми!E268</f>
        <v>158261</v>
      </c>
      <c r="F28" s="31">
        <f>+Програми!F268</f>
        <v>359833</v>
      </c>
      <c r="G28" s="31">
        <f>+Програми!G268</f>
        <v>0</v>
      </c>
      <c r="H28" s="31">
        <f>+Програми!H268</f>
        <v>0</v>
      </c>
    </row>
    <row r="29" spans="1:8" ht="13.5" thickBot="1" x14ac:dyDescent="0.25">
      <c r="A29" s="15" t="s">
        <v>63</v>
      </c>
      <c r="B29" s="13" t="s">
        <v>64</v>
      </c>
      <c r="C29" s="31">
        <f>+Програми!C288</f>
        <v>439800</v>
      </c>
      <c r="D29" s="31">
        <f>+Програми!D288</f>
        <v>439800</v>
      </c>
      <c r="E29" s="31">
        <f>+Програми!E288</f>
        <v>86745</v>
      </c>
      <c r="F29" s="31">
        <f>+Програми!F288</f>
        <v>179983</v>
      </c>
      <c r="G29" s="31">
        <f>+Програми!G288</f>
        <v>0</v>
      </c>
      <c r="H29" s="31">
        <f>+Програми!H288</f>
        <v>0</v>
      </c>
    </row>
    <row r="30" spans="1:8" s="25" customFormat="1" ht="39" thickBot="1" x14ac:dyDescent="0.25">
      <c r="A30" s="14" t="s">
        <v>66</v>
      </c>
      <c r="B30" s="12" t="s">
        <v>65</v>
      </c>
      <c r="C30" s="38">
        <f>+C31</f>
        <v>1118100</v>
      </c>
      <c r="D30" s="38">
        <f t="shared" ref="D30:H30" si="2">+D31</f>
        <v>1118100</v>
      </c>
      <c r="E30" s="38">
        <f t="shared" si="2"/>
        <v>0</v>
      </c>
      <c r="F30" s="38">
        <f t="shared" si="2"/>
        <v>0</v>
      </c>
      <c r="G30" s="38">
        <f t="shared" si="2"/>
        <v>0</v>
      </c>
      <c r="H30" s="38">
        <f t="shared" si="2"/>
        <v>0</v>
      </c>
    </row>
    <row r="31" spans="1:8" ht="51.75" thickBot="1" x14ac:dyDescent="0.25">
      <c r="A31" s="15" t="s">
        <v>67</v>
      </c>
      <c r="B31" s="23" t="s">
        <v>68</v>
      </c>
      <c r="C31" s="31">
        <f>+Програми!C308</f>
        <v>1118100</v>
      </c>
      <c r="D31" s="31">
        <f>+Програми!D308</f>
        <v>1118100</v>
      </c>
      <c r="E31" s="31">
        <f>+Програми!E308</f>
        <v>0</v>
      </c>
      <c r="F31" s="31">
        <f>+Програми!F308</f>
        <v>0</v>
      </c>
      <c r="G31" s="31">
        <f>+Програми!G308</f>
        <v>0</v>
      </c>
      <c r="H31" s="31">
        <f>+Програми!H308</f>
        <v>0</v>
      </c>
    </row>
    <row r="32" spans="1:8" ht="30" customHeight="1" thickBot="1" x14ac:dyDescent="0.25">
      <c r="A32" s="14"/>
      <c r="B32" s="12" t="s">
        <v>17</v>
      </c>
      <c r="C32" s="38">
        <f>+C14+C27+C30</f>
        <v>156478300</v>
      </c>
      <c r="D32" s="38">
        <f t="shared" ref="D32:H32" si="3">+D14+D27+D30</f>
        <v>157990625</v>
      </c>
      <c r="E32" s="38">
        <f t="shared" si="3"/>
        <v>36513552</v>
      </c>
      <c r="F32" s="38">
        <f t="shared" si="3"/>
        <v>72516917</v>
      </c>
      <c r="G32" s="38">
        <f t="shared" si="3"/>
        <v>0</v>
      </c>
      <c r="H32" s="38">
        <f t="shared" si="3"/>
        <v>0</v>
      </c>
    </row>
    <row r="33" spans="1:8" ht="30" customHeight="1" x14ac:dyDescent="0.2">
      <c r="A33" s="1"/>
    </row>
    <row r="34" spans="1:8" ht="12.75" customHeight="1" x14ac:dyDescent="0.2">
      <c r="A34" s="40" t="s">
        <v>31</v>
      </c>
      <c r="B34" s="40"/>
      <c r="C34" s="40"/>
      <c r="D34" s="40"/>
      <c r="E34" s="40"/>
      <c r="F34" s="40"/>
      <c r="G34" s="40"/>
      <c r="H34" s="40"/>
    </row>
    <row r="35" spans="1:8" s="19" customFormat="1" ht="24.75" customHeight="1" x14ac:dyDescent="0.2">
      <c r="A35" s="20"/>
      <c r="B35" s="20"/>
      <c r="C35" s="20"/>
      <c r="D35" s="20"/>
      <c r="E35" s="20"/>
      <c r="F35" s="20"/>
      <c r="G35" s="20"/>
      <c r="H35" s="20"/>
    </row>
    <row r="36" spans="1:8" ht="24" customHeight="1" x14ac:dyDescent="0.2">
      <c r="A36" s="20"/>
      <c r="B36" s="20"/>
      <c r="C36" s="20"/>
      <c r="D36" s="20"/>
      <c r="E36" s="20"/>
      <c r="F36" s="20"/>
      <c r="G36" s="20"/>
      <c r="H36" s="20"/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45"/>
  <sheetViews>
    <sheetView tabSelected="1" topLeftCell="A306" zoomScale="115" zoomScaleNormal="115" workbookViewId="0">
      <selection activeCell="E310" sqref="E310"/>
    </sheetView>
  </sheetViews>
  <sheetFormatPr defaultRowHeight="12.75" x14ac:dyDescent="0.2"/>
  <cols>
    <col min="1" max="1" width="2.1640625" customWidth="1"/>
    <col min="2" max="2" width="51.6640625" customWidth="1"/>
    <col min="3" max="3" width="15.1640625" style="34" customWidth="1"/>
    <col min="4" max="4" width="16.33203125" style="34" customWidth="1"/>
    <col min="5" max="5" width="15.83203125" style="34" customWidth="1"/>
    <col min="6" max="6" width="15.33203125" style="34" customWidth="1"/>
    <col min="7" max="7" width="16.33203125" style="34" customWidth="1"/>
    <col min="8" max="8" width="17" style="34" customWidth="1"/>
  </cols>
  <sheetData>
    <row r="3" spans="2:8" ht="15.75" x14ac:dyDescent="0.2">
      <c r="B3" s="44" t="s">
        <v>0</v>
      </c>
      <c r="C3" s="44"/>
      <c r="D3" s="44"/>
      <c r="E3" s="44"/>
      <c r="F3" s="44"/>
      <c r="G3" s="44"/>
      <c r="H3" s="44"/>
    </row>
    <row r="4" spans="2:8" ht="15.75" x14ac:dyDescent="0.2">
      <c r="B4" s="45" t="s">
        <v>95</v>
      </c>
      <c r="C4" s="45"/>
      <c r="D4" s="45"/>
      <c r="E4" s="45"/>
      <c r="F4" s="45"/>
      <c r="G4" s="45"/>
      <c r="H4" s="45"/>
    </row>
    <row r="5" spans="2:8" ht="13.5" thickBot="1" x14ac:dyDescent="0.25">
      <c r="B5" s="60" t="s">
        <v>1</v>
      </c>
      <c r="C5" s="60"/>
      <c r="D5" s="60"/>
      <c r="E5" s="60"/>
      <c r="F5" s="60"/>
      <c r="G5" s="60"/>
      <c r="H5" s="60"/>
    </row>
    <row r="6" spans="2:8" ht="30" customHeight="1" thickBot="1" x14ac:dyDescent="0.25">
      <c r="B6" s="54" t="s">
        <v>76</v>
      </c>
      <c r="C6" s="55"/>
      <c r="D6" s="55"/>
      <c r="E6" s="55"/>
      <c r="F6" s="55"/>
      <c r="G6" s="55"/>
      <c r="H6" s="56"/>
    </row>
    <row r="7" spans="2:8" ht="12.75" customHeight="1" x14ac:dyDescent="0.2">
      <c r="B7" s="2" t="s">
        <v>2</v>
      </c>
      <c r="C7" s="57" t="s">
        <v>25</v>
      </c>
      <c r="D7" s="51" t="s">
        <v>26</v>
      </c>
      <c r="E7" s="26" t="s">
        <v>4</v>
      </c>
      <c r="F7" s="26" t="s">
        <v>4</v>
      </c>
      <c r="G7" s="26" t="s">
        <v>4</v>
      </c>
      <c r="H7" s="26" t="s">
        <v>4</v>
      </c>
    </row>
    <row r="8" spans="2:8" x14ac:dyDescent="0.2">
      <c r="B8" s="2" t="s">
        <v>3</v>
      </c>
      <c r="C8" s="58"/>
      <c r="D8" s="52"/>
      <c r="E8" s="27" t="s">
        <v>5</v>
      </c>
      <c r="F8" s="27" t="s">
        <v>5</v>
      </c>
      <c r="G8" s="27" t="s">
        <v>5</v>
      </c>
      <c r="H8" s="27" t="s">
        <v>5</v>
      </c>
    </row>
    <row r="9" spans="2:8" ht="41.25" customHeight="1" thickBot="1" x14ac:dyDescent="0.25">
      <c r="B9" s="3"/>
      <c r="C9" s="59"/>
      <c r="D9" s="53"/>
      <c r="E9" s="28" t="s">
        <v>27</v>
      </c>
      <c r="F9" s="29" t="s">
        <v>28</v>
      </c>
      <c r="G9" s="29" t="s">
        <v>29</v>
      </c>
      <c r="H9" s="29" t="s">
        <v>30</v>
      </c>
    </row>
    <row r="10" spans="2:8" ht="13.5" thickBot="1" x14ac:dyDescent="0.25">
      <c r="B10" s="21" t="s">
        <v>6</v>
      </c>
      <c r="C10" s="30">
        <f>+C12+C13+C14</f>
        <v>192000</v>
      </c>
      <c r="D10" s="30">
        <f t="shared" ref="D10:H10" si="0">+D12+D13+D14</f>
        <v>192000</v>
      </c>
      <c r="E10" s="30">
        <f t="shared" si="0"/>
        <v>34635</v>
      </c>
      <c r="F10" s="30">
        <f t="shared" si="0"/>
        <v>69747</v>
      </c>
      <c r="G10" s="30">
        <f t="shared" si="0"/>
        <v>0</v>
      </c>
      <c r="H10" s="30">
        <f t="shared" si="0"/>
        <v>0</v>
      </c>
    </row>
    <row r="11" spans="2:8" ht="13.5" thickBot="1" x14ac:dyDescent="0.25">
      <c r="B11" s="6" t="s">
        <v>7</v>
      </c>
      <c r="C11" s="31"/>
      <c r="D11" s="31"/>
      <c r="E11" s="31"/>
      <c r="F11" s="31"/>
      <c r="G11" s="31"/>
      <c r="H11" s="31"/>
    </row>
    <row r="12" spans="2:8" ht="13.5" thickBot="1" x14ac:dyDescent="0.25">
      <c r="B12" s="7" t="s">
        <v>8</v>
      </c>
      <c r="C12" s="31"/>
      <c r="D12" s="31"/>
      <c r="E12" s="31"/>
      <c r="F12" s="31"/>
      <c r="G12" s="31"/>
      <c r="H12" s="31"/>
    </row>
    <row r="13" spans="2:8" ht="13.5" thickBot="1" x14ac:dyDescent="0.25">
      <c r="B13" s="7" t="s">
        <v>9</v>
      </c>
      <c r="C13" s="31">
        <v>192000</v>
      </c>
      <c r="D13" s="31">
        <v>192000</v>
      </c>
      <c r="E13" s="31">
        <v>34635</v>
      </c>
      <c r="F13" s="31">
        <v>69747</v>
      </c>
      <c r="G13" s="31"/>
      <c r="H13" s="31"/>
    </row>
    <row r="14" spans="2:8" ht="13.5" thickBot="1" x14ac:dyDescent="0.25">
      <c r="B14" s="7" t="s">
        <v>10</v>
      </c>
      <c r="C14" s="31"/>
      <c r="D14" s="31"/>
      <c r="E14" s="31"/>
      <c r="F14" s="31"/>
      <c r="G14" s="31"/>
      <c r="H14" s="31"/>
    </row>
    <row r="15" spans="2:8" ht="13.5" thickBot="1" x14ac:dyDescent="0.25">
      <c r="B15" s="6"/>
      <c r="C15" s="31"/>
      <c r="D15" s="31"/>
      <c r="E15" s="31"/>
      <c r="F15" s="31"/>
      <c r="G15" s="31"/>
      <c r="H15" s="31"/>
    </row>
    <row r="16" spans="2:8" s="18" customFormat="1" ht="26.25" thickBot="1" x14ac:dyDescent="0.25">
      <c r="B16" s="21" t="s">
        <v>11</v>
      </c>
      <c r="C16" s="30">
        <f>+SUM(C17:C21)</f>
        <v>5592700</v>
      </c>
      <c r="D16" s="30">
        <f t="shared" ref="D16:H16" si="1">+SUM(D17:D21)</f>
        <v>5592700</v>
      </c>
      <c r="E16" s="30">
        <f t="shared" si="1"/>
        <v>0</v>
      </c>
      <c r="F16" s="30">
        <f>+SUM(F17:F21)</f>
        <v>3976376</v>
      </c>
      <c r="G16" s="30">
        <f t="shared" si="1"/>
        <v>0</v>
      </c>
      <c r="H16" s="30">
        <f t="shared" si="1"/>
        <v>0</v>
      </c>
    </row>
    <row r="17" spans="2:13" ht="13.5" thickBot="1" x14ac:dyDescent="0.25">
      <c r="B17" s="6" t="s">
        <v>18</v>
      </c>
      <c r="C17" s="31"/>
      <c r="D17" s="31"/>
      <c r="E17" s="31"/>
      <c r="F17" s="31"/>
      <c r="G17" s="31"/>
      <c r="H17" s="31"/>
    </row>
    <row r="18" spans="2:13" ht="26.25" thickBot="1" x14ac:dyDescent="0.25">
      <c r="B18" s="6" t="s">
        <v>84</v>
      </c>
      <c r="C18" s="31">
        <v>3330400</v>
      </c>
      <c r="D18" s="31">
        <v>3330400</v>
      </c>
      <c r="E18" s="31"/>
      <c r="F18" s="31">
        <f>2655622+M18</f>
        <v>2676010</v>
      </c>
      <c r="G18" s="31"/>
      <c r="H18" s="31"/>
      <c r="M18" s="39">
        <f>16512+1064+1315+1497</f>
        <v>20388</v>
      </c>
    </row>
    <row r="19" spans="2:13" ht="13.5" thickBot="1" x14ac:dyDescent="0.25">
      <c r="B19" s="6" t="s">
        <v>85</v>
      </c>
      <c r="C19" s="31">
        <v>1882500</v>
      </c>
      <c r="D19" s="31">
        <v>1882500</v>
      </c>
      <c r="E19" s="31"/>
      <c r="F19" s="31">
        <v>821890</v>
      </c>
      <c r="G19" s="31"/>
      <c r="H19" s="31"/>
    </row>
    <row r="20" spans="2:13" ht="13.5" thickBot="1" x14ac:dyDescent="0.25">
      <c r="B20" s="6" t="s">
        <v>86</v>
      </c>
      <c r="C20" s="31">
        <v>379800</v>
      </c>
      <c r="D20" s="31">
        <v>379800</v>
      </c>
      <c r="E20" s="31"/>
      <c r="F20" s="31"/>
      <c r="G20" s="31"/>
      <c r="H20" s="31"/>
    </row>
    <row r="21" spans="2:13" ht="26.25" thickBot="1" x14ac:dyDescent="0.25">
      <c r="B21" s="6" t="s">
        <v>98</v>
      </c>
      <c r="C21" s="31"/>
      <c r="D21" s="31"/>
      <c r="E21" s="31"/>
      <c r="F21" s="31">
        <f>361267+13515+6044+9779+19558+68313</f>
        <v>478476</v>
      </c>
      <c r="G21" s="31"/>
      <c r="H21" s="31"/>
    </row>
    <row r="22" spans="2:13" ht="13.5" thickBot="1" x14ac:dyDescent="0.25">
      <c r="B22" s="21" t="s">
        <v>13</v>
      </c>
      <c r="C22" s="30">
        <f>+C16+C10</f>
        <v>5784700</v>
      </c>
      <c r="D22" s="30">
        <f t="shared" ref="D22:H22" si="2">+D16+D10</f>
        <v>5784700</v>
      </c>
      <c r="E22" s="30">
        <f t="shared" si="2"/>
        <v>34635</v>
      </c>
      <c r="F22" s="30">
        <f t="shared" si="2"/>
        <v>4046123</v>
      </c>
      <c r="G22" s="30">
        <f t="shared" si="2"/>
        <v>0</v>
      </c>
      <c r="H22" s="30">
        <f t="shared" si="2"/>
        <v>0</v>
      </c>
    </row>
    <row r="23" spans="2:13" ht="13.5" thickBot="1" x14ac:dyDescent="0.25">
      <c r="B23" s="6"/>
      <c r="C23" s="31"/>
      <c r="D23" s="31"/>
      <c r="E23" s="31"/>
      <c r="F23" s="31"/>
      <c r="G23" s="31"/>
      <c r="H23" s="31"/>
    </row>
    <row r="24" spans="2:13" ht="13.5" thickBot="1" x14ac:dyDescent="0.25">
      <c r="B24" s="6" t="s">
        <v>14</v>
      </c>
      <c r="C24" s="32"/>
      <c r="D24" s="32"/>
      <c r="E24" s="32"/>
      <c r="F24" s="32"/>
      <c r="G24" s="32"/>
      <c r="H24" s="32"/>
    </row>
    <row r="25" spans="2:13" x14ac:dyDescent="0.2">
      <c r="B25" s="24"/>
      <c r="C25" s="33"/>
      <c r="D25" s="33"/>
      <c r="E25" s="33"/>
      <c r="F25" s="33"/>
      <c r="G25" s="33"/>
      <c r="H25" s="33"/>
    </row>
    <row r="26" spans="2:13" ht="13.5" thickBot="1" x14ac:dyDescent="0.25">
      <c r="B26" s="24"/>
      <c r="C26" s="33"/>
      <c r="D26" s="33"/>
      <c r="E26" s="33"/>
      <c r="F26" s="33"/>
      <c r="G26" s="33"/>
      <c r="H26" s="33"/>
    </row>
    <row r="27" spans="2:13" ht="13.5" thickBot="1" x14ac:dyDescent="0.25">
      <c r="B27" s="54" t="s">
        <v>69</v>
      </c>
      <c r="C27" s="55"/>
      <c r="D27" s="55"/>
      <c r="E27" s="55"/>
      <c r="F27" s="55"/>
      <c r="G27" s="55"/>
      <c r="H27" s="56"/>
    </row>
    <row r="28" spans="2:13" ht="12.75" customHeight="1" x14ac:dyDescent="0.2">
      <c r="B28" s="22" t="s">
        <v>2</v>
      </c>
      <c r="C28" s="57" t="s">
        <v>25</v>
      </c>
      <c r="D28" s="51" t="s">
        <v>26</v>
      </c>
      <c r="E28" s="26" t="s">
        <v>4</v>
      </c>
      <c r="F28" s="26" t="s">
        <v>4</v>
      </c>
      <c r="G28" s="26" t="s">
        <v>4</v>
      </c>
      <c r="H28" s="26" t="s">
        <v>4</v>
      </c>
    </row>
    <row r="29" spans="2:13" x14ac:dyDescent="0.2">
      <c r="B29" s="22" t="s">
        <v>3</v>
      </c>
      <c r="C29" s="58"/>
      <c r="D29" s="52"/>
      <c r="E29" s="27" t="s">
        <v>5</v>
      </c>
      <c r="F29" s="27" t="s">
        <v>5</v>
      </c>
      <c r="G29" s="27" t="s">
        <v>5</v>
      </c>
      <c r="H29" s="27" t="s">
        <v>5</v>
      </c>
    </row>
    <row r="30" spans="2:13" ht="41.25" customHeight="1" thickBot="1" x14ac:dyDescent="0.25">
      <c r="B30" s="3"/>
      <c r="C30" s="59"/>
      <c r="D30" s="53"/>
      <c r="E30" s="28" t="s">
        <v>27</v>
      </c>
      <c r="F30" s="29" t="s">
        <v>28</v>
      </c>
      <c r="G30" s="29" t="s">
        <v>29</v>
      </c>
      <c r="H30" s="29" t="s">
        <v>30</v>
      </c>
    </row>
    <row r="31" spans="2:13" ht="13.5" thickBot="1" x14ac:dyDescent="0.25">
      <c r="B31" s="21" t="s">
        <v>6</v>
      </c>
      <c r="C31" s="30">
        <f>+C33+C34+C35</f>
        <v>188000</v>
      </c>
      <c r="D31" s="30">
        <f t="shared" ref="D31:H31" si="3">+D33+D34+D35</f>
        <v>188000</v>
      </c>
      <c r="E31" s="30">
        <f t="shared" si="3"/>
        <v>6180</v>
      </c>
      <c r="F31" s="30">
        <f t="shared" si="3"/>
        <v>32729</v>
      </c>
      <c r="G31" s="30">
        <f t="shared" si="3"/>
        <v>0</v>
      </c>
      <c r="H31" s="30">
        <f t="shared" si="3"/>
        <v>0</v>
      </c>
    </row>
    <row r="32" spans="2:13" ht="13.5" thickBot="1" x14ac:dyDescent="0.25">
      <c r="B32" s="6" t="s">
        <v>7</v>
      </c>
      <c r="C32" s="31"/>
      <c r="D32" s="31"/>
      <c r="E32" s="31"/>
      <c r="F32" s="31"/>
      <c r="G32" s="31"/>
      <c r="H32" s="31"/>
    </row>
    <row r="33" spans="2:8" ht="13.5" thickBot="1" x14ac:dyDescent="0.25">
      <c r="B33" s="7" t="s">
        <v>8</v>
      </c>
      <c r="C33" s="31"/>
      <c r="D33" s="31"/>
      <c r="E33" s="31"/>
      <c r="F33" s="31"/>
      <c r="G33" s="31"/>
      <c r="H33" s="31"/>
    </row>
    <row r="34" spans="2:8" ht="13.5" thickBot="1" x14ac:dyDescent="0.25">
      <c r="B34" s="7" t="s">
        <v>9</v>
      </c>
      <c r="C34" s="31">
        <v>188000</v>
      </c>
      <c r="D34" s="31">
        <v>188000</v>
      </c>
      <c r="E34" s="31">
        <v>6180</v>
      </c>
      <c r="F34" s="31">
        <v>32729</v>
      </c>
      <c r="G34" s="31"/>
      <c r="H34" s="31"/>
    </row>
    <row r="35" spans="2:8" ht="13.5" thickBot="1" x14ac:dyDescent="0.25">
      <c r="B35" s="7" t="s">
        <v>10</v>
      </c>
      <c r="C35" s="31"/>
      <c r="D35" s="31"/>
      <c r="E35" s="31"/>
      <c r="F35" s="31"/>
      <c r="G35" s="31"/>
      <c r="H35" s="31"/>
    </row>
    <row r="36" spans="2:8" ht="13.5" thickBot="1" x14ac:dyDescent="0.25">
      <c r="B36" s="6"/>
      <c r="C36" s="31"/>
      <c r="D36" s="31"/>
      <c r="E36" s="31"/>
      <c r="F36" s="31"/>
      <c r="G36" s="31"/>
      <c r="H36" s="31"/>
    </row>
    <row r="37" spans="2:8" s="18" customFormat="1" ht="26.25" thickBot="1" x14ac:dyDescent="0.25">
      <c r="B37" s="21" t="s">
        <v>11</v>
      </c>
      <c r="C37" s="30">
        <f>+SUM(C38:C41)</f>
        <v>0</v>
      </c>
      <c r="D37" s="30">
        <f t="shared" ref="D37:H37" si="4">+SUM(D38:D41)</f>
        <v>0</v>
      </c>
      <c r="E37" s="30">
        <f t="shared" si="4"/>
        <v>0</v>
      </c>
      <c r="F37" s="30">
        <f t="shared" si="4"/>
        <v>0</v>
      </c>
      <c r="G37" s="30">
        <f t="shared" si="4"/>
        <v>0</v>
      </c>
      <c r="H37" s="30">
        <f t="shared" si="4"/>
        <v>0</v>
      </c>
    </row>
    <row r="38" spans="2:8" ht="13.5" thickBot="1" x14ac:dyDescent="0.25">
      <c r="B38" s="6" t="s">
        <v>18</v>
      </c>
      <c r="C38" s="31"/>
      <c r="D38" s="31"/>
      <c r="E38" s="31"/>
      <c r="F38" s="31"/>
      <c r="G38" s="31"/>
      <c r="H38" s="31"/>
    </row>
    <row r="39" spans="2:8" ht="13.5" hidden="1" thickBot="1" x14ac:dyDescent="0.25">
      <c r="B39" s="6" t="s">
        <v>12</v>
      </c>
      <c r="C39" s="31"/>
      <c r="D39" s="31"/>
      <c r="E39" s="31"/>
      <c r="F39" s="31"/>
      <c r="G39" s="31"/>
      <c r="H39" s="31"/>
    </row>
    <row r="40" spans="2:8" ht="13.5" hidden="1" thickBot="1" x14ac:dyDescent="0.25">
      <c r="B40" s="6" t="s">
        <v>12</v>
      </c>
      <c r="C40" s="31"/>
      <c r="D40" s="31"/>
      <c r="E40" s="31"/>
      <c r="F40" s="31"/>
      <c r="G40" s="31"/>
      <c r="H40" s="31"/>
    </row>
    <row r="41" spans="2:8" ht="13.5" thickBot="1" x14ac:dyDescent="0.25">
      <c r="B41" s="6"/>
      <c r="C41" s="31"/>
      <c r="D41" s="31"/>
      <c r="E41" s="31"/>
      <c r="F41" s="31"/>
      <c r="G41" s="31"/>
      <c r="H41" s="31"/>
    </row>
    <row r="42" spans="2:8" ht="13.5" thickBot="1" x14ac:dyDescent="0.25">
      <c r="B42" s="21" t="s">
        <v>13</v>
      </c>
      <c r="C42" s="30">
        <f>+C37+C31</f>
        <v>188000</v>
      </c>
      <c r="D42" s="30">
        <f t="shared" ref="D42:H42" si="5">+D37+D31</f>
        <v>188000</v>
      </c>
      <c r="E42" s="30">
        <f t="shared" si="5"/>
        <v>6180</v>
      </c>
      <c r="F42" s="30">
        <f t="shared" si="5"/>
        <v>32729</v>
      </c>
      <c r="G42" s="30">
        <f t="shared" si="5"/>
        <v>0</v>
      </c>
      <c r="H42" s="30">
        <f t="shared" si="5"/>
        <v>0</v>
      </c>
    </row>
    <row r="43" spans="2:8" ht="13.5" thickBot="1" x14ac:dyDescent="0.25">
      <c r="B43" s="6"/>
      <c r="C43" s="31"/>
      <c r="D43" s="31"/>
      <c r="E43" s="31"/>
      <c r="F43" s="31"/>
      <c r="G43" s="31"/>
      <c r="H43" s="31"/>
    </row>
    <row r="44" spans="2:8" ht="13.5" thickBot="1" x14ac:dyDescent="0.25">
      <c r="B44" s="6" t="s">
        <v>14</v>
      </c>
      <c r="C44" s="32"/>
      <c r="D44" s="32"/>
      <c r="E44" s="32"/>
      <c r="F44" s="32"/>
      <c r="G44" s="32"/>
      <c r="H44" s="32"/>
    </row>
    <row r="45" spans="2:8" x14ac:dyDescent="0.2">
      <c r="B45" s="24"/>
      <c r="C45" s="33"/>
      <c r="D45" s="33"/>
      <c r="E45" s="33"/>
      <c r="F45" s="33"/>
      <c r="G45" s="33"/>
      <c r="H45" s="33"/>
    </row>
    <row r="46" spans="2:8" ht="13.5" thickBot="1" x14ac:dyDescent="0.25">
      <c r="B46" s="24"/>
      <c r="C46" s="33"/>
      <c r="D46" s="33"/>
      <c r="E46" s="33"/>
      <c r="F46" s="33"/>
      <c r="G46" s="33"/>
      <c r="H46" s="33"/>
    </row>
    <row r="47" spans="2:8" ht="13.5" thickBot="1" x14ac:dyDescent="0.25">
      <c r="B47" s="54" t="s">
        <v>70</v>
      </c>
      <c r="C47" s="55"/>
      <c r="D47" s="55"/>
      <c r="E47" s="55"/>
      <c r="F47" s="55"/>
      <c r="G47" s="55"/>
      <c r="H47" s="56"/>
    </row>
    <row r="48" spans="2:8" ht="12.75" customHeight="1" x14ac:dyDescent="0.2">
      <c r="B48" s="22" t="s">
        <v>2</v>
      </c>
      <c r="C48" s="57" t="s">
        <v>25</v>
      </c>
      <c r="D48" s="51" t="s">
        <v>26</v>
      </c>
      <c r="E48" s="26" t="s">
        <v>4</v>
      </c>
      <c r="F48" s="26" t="s">
        <v>4</v>
      </c>
      <c r="G48" s="26" t="s">
        <v>4</v>
      </c>
      <c r="H48" s="26" t="s">
        <v>4</v>
      </c>
    </row>
    <row r="49" spans="2:13" x14ac:dyDescent="0.2">
      <c r="B49" s="22" t="s">
        <v>3</v>
      </c>
      <c r="C49" s="58"/>
      <c r="D49" s="52"/>
      <c r="E49" s="27" t="s">
        <v>5</v>
      </c>
      <c r="F49" s="27" t="s">
        <v>5</v>
      </c>
      <c r="G49" s="27" t="s">
        <v>5</v>
      </c>
      <c r="H49" s="27" t="s">
        <v>5</v>
      </c>
    </row>
    <row r="50" spans="2:13" ht="41.25" customHeight="1" thickBot="1" x14ac:dyDescent="0.25">
      <c r="B50" s="3"/>
      <c r="C50" s="59"/>
      <c r="D50" s="53"/>
      <c r="E50" s="28" t="s">
        <v>27</v>
      </c>
      <c r="F50" s="29" t="s">
        <v>28</v>
      </c>
      <c r="G50" s="29" t="s">
        <v>29</v>
      </c>
      <c r="H50" s="29" t="s">
        <v>30</v>
      </c>
    </row>
    <row r="51" spans="2:13" ht="13.5" thickBot="1" x14ac:dyDescent="0.25">
      <c r="B51" s="21" t="s">
        <v>6</v>
      </c>
      <c r="C51" s="30">
        <f>+C53+C54+C55</f>
        <v>306000</v>
      </c>
      <c r="D51" s="30">
        <f t="shared" ref="D51:H51" si="6">+D53+D54+D55</f>
        <v>306000</v>
      </c>
      <c r="E51" s="30">
        <f t="shared" si="6"/>
        <v>5601</v>
      </c>
      <c r="F51" s="30">
        <f t="shared" si="6"/>
        <v>54212</v>
      </c>
      <c r="G51" s="30">
        <f t="shared" si="6"/>
        <v>0</v>
      </c>
      <c r="H51" s="30">
        <f t="shared" si="6"/>
        <v>0</v>
      </c>
    </row>
    <row r="52" spans="2:13" ht="13.5" thickBot="1" x14ac:dyDescent="0.25">
      <c r="B52" s="6" t="s">
        <v>7</v>
      </c>
      <c r="C52" s="31"/>
      <c r="D52" s="31"/>
      <c r="E52" s="31"/>
      <c r="F52" s="31"/>
      <c r="G52" s="31"/>
      <c r="H52" s="31"/>
    </row>
    <row r="53" spans="2:13" ht="13.5" thickBot="1" x14ac:dyDescent="0.25">
      <c r="B53" s="7" t="s">
        <v>8</v>
      </c>
      <c r="C53" s="31"/>
      <c r="D53" s="31"/>
      <c r="E53" s="31"/>
      <c r="F53" s="31"/>
      <c r="G53" s="31"/>
      <c r="H53" s="31"/>
    </row>
    <row r="54" spans="2:13" ht="13.5" thickBot="1" x14ac:dyDescent="0.25">
      <c r="B54" s="7" t="s">
        <v>9</v>
      </c>
      <c r="C54" s="31">
        <v>306000</v>
      </c>
      <c r="D54" s="31">
        <v>306000</v>
      </c>
      <c r="E54" s="31">
        <v>5601</v>
      </c>
      <c r="F54" s="31">
        <v>54212</v>
      </c>
      <c r="G54" s="31"/>
      <c r="H54" s="31"/>
    </row>
    <row r="55" spans="2:13" ht="13.5" thickBot="1" x14ac:dyDescent="0.25">
      <c r="B55" s="7" t="s">
        <v>10</v>
      </c>
      <c r="C55" s="31"/>
      <c r="D55" s="31"/>
      <c r="E55" s="31"/>
      <c r="F55" s="31"/>
      <c r="G55" s="31"/>
      <c r="H55" s="31"/>
    </row>
    <row r="56" spans="2:13" ht="13.5" thickBot="1" x14ac:dyDescent="0.25">
      <c r="B56" s="6"/>
      <c r="C56" s="31"/>
      <c r="D56" s="31"/>
      <c r="E56" s="31"/>
      <c r="F56" s="31"/>
      <c r="G56" s="31"/>
      <c r="H56" s="31"/>
    </row>
    <row r="57" spans="2:13" s="18" customFormat="1" ht="26.25" thickBot="1" x14ac:dyDescent="0.25">
      <c r="B57" s="21" t="s">
        <v>11</v>
      </c>
      <c r="C57" s="30">
        <f>+SUM(C58:C61)</f>
        <v>9295100</v>
      </c>
      <c r="D57" s="30">
        <f t="shared" ref="D57:H57" si="7">+SUM(D58:D61)</f>
        <v>9324437</v>
      </c>
      <c r="E57" s="30">
        <f t="shared" si="7"/>
        <v>6493193</v>
      </c>
      <c r="F57" s="30">
        <f t="shared" si="7"/>
        <v>6774803</v>
      </c>
      <c r="G57" s="30">
        <f t="shared" si="7"/>
        <v>0</v>
      </c>
      <c r="H57" s="30">
        <f t="shared" si="7"/>
        <v>0</v>
      </c>
    </row>
    <row r="58" spans="2:13" ht="13.5" thickBot="1" x14ac:dyDescent="0.25">
      <c r="B58" s="6" t="s">
        <v>18</v>
      </c>
      <c r="C58" s="31"/>
      <c r="D58" s="31"/>
      <c r="E58" s="31"/>
      <c r="F58" s="31"/>
      <c r="G58" s="31"/>
      <c r="H58" s="31"/>
    </row>
    <row r="59" spans="2:13" ht="51.75" thickBot="1" x14ac:dyDescent="0.25">
      <c r="B59" s="6" t="s">
        <v>87</v>
      </c>
      <c r="C59" s="31">
        <v>9295100</v>
      </c>
      <c r="D59" s="31">
        <v>9324437</v>
      </c>
      <c r="E59" s="31">
        <v>6493193</v>
      </c>
      <c r="F59" s="31">
        <f>8075169-821890-68313-410163</f>
        <v>6774803</v>
      </c>
      <c r="G59" s="31"/>
      <c r="H59" s="31"/>
      <c r="K59" s="39"/>
      <c r="L59" s="39">
        <v>478476</v>
      </c>
      <c r="M59" s="39"/>
    </row>
    <row r="60" spans="2:13" ht="13.5" hidden="1" thickBot="1" x14ac:dyDescent="0.25">
      <c r="B60" s="6" t="s">
        <v>12</v>
      </c>
      <c r="C60" s="31"/>
      <c r="D60" s="31"/>
      <c r="E60" s="31"/>
      <c r="F60" s="31"/>
      <c r="G60" s="31"/>
      <c r="H60" s="31"/>
    </row>
    <row r="61" spans="2:13" ht="13.5" thickBot="1" x14ac:dyDescent="0.25">
      <c r="B61" s="6"/>
      <c r="C61" s="31"/>
      <c r="D61" s="31"/>
      <c r="E61" s="31"/>
      <c r="F61" s="31"/>
      <c r="G61" s="31"/>
      <c r="H61" s="31"/>
    </row>
    <row r="62" spans="2:13" ht="13.5" thickBot="1" x14ac:dyDescent="0.25">
      <c r="B62" s="21" t="s">
        <v>13</v>
      </c>
      <c r="C62" s="30">
        <f>+C57+C51</f>
        <v>9601100</v>
      </c>
      <c r="D62" s="30">
        <f t="shared" ref="D62:H62" si="8">+D57+D51</f>
        <v>9630437</v>
      </c>
      <c r="E62" s="30">
        <f t="shared" si="8"/>
        <v>6498794</v>
      </c>
      <c r="F62" s="30">
        <f t="shared" si="8"/>
        <v>6829015</v>
      </c>
      <c r="G62" s="30">
        <f t="shared" si="8"/>
        <v>0</v>
      </c>
      <c r="H62" s="30">
        <f t="shared" si="8"/>
        <v>0</v>
      </c>
    </row>
    <row r="63" spans="2:13" ht="13.5" thickBot="1" x14ac:dyDescent="0.25">
      <c r="B63" s="6"/>
      <c r="C63" s="31"/>
      <c r="D63" s="31"/>
      <c r="E63" s="31"/>
      <c r="F63" s="31"/>
      <c r="G63" s="31"/>
      <c r="H63" s="31"/>
    </row>
    <row r="64" spans="2:13" ht="13.5" thickBot="1" x14ac:dyDescent="0.25">
      <c r="B64" s="6" t="s">
        <v>14</v>
      </c>
      <c r="C64" s="32"/>
      <c r="D64" s="32"/>
      <c r="E64" s="32"/>
      <c r="F64" s="32"/>
      <c r="G64" s="32"/>
      <c r="H64" s="32"/>
    </row>
    <row r="65" spans="2:8" x14ac:dyDescent="0.2">
      <c r="B65" s="24"/>
      <c r="C65" s="33"/>
      <c r="D65" s="33"/>
      <c r="E65" s="33"/>
      <c r="F65" s="33"/>
      <c r="G65" s="33"/>
      <c r="H65" s="33"/>
    </row>
    <row r="66" spans="2:8" ht="13.5" thickBot="1" x14ac:dyDescent="0.25">
      <c r="B66" s="24"/>
      <c r="C66" s="33"/>
      <c r="D66" s="33"/>
      <c r="E66" s="33"/>
      <c r="F66" s="33"/>
      <c r="G66" s="33"/>
      <c r="H66" s="33"/>
    </row>
    <row r="67" spans="2:8" ht="13.5" thickBot="1" x14ac:dyDescent="0.25">
      <c r="B67" s="54" t="s">
        <v>71</v>
      </c>
      <c r="C67" s="55"/>
      <c r="D67" s="55"/>
      <c r="E67" s="55"/>
      <c r="F67" s="55"/>
      <c r="G67" s="55"/>
      <c r="H67" s="56"/>
    </row>
    <row r="68" spans="2:8" ht="12.75" customHeight="1" x14ac:dyDescent="0.2">
      <c r="B68" s="22" t="s">
        <v>2</v>
      </c>
      <c r="C68" s="57" t="s">
        <v>25</v>
      </c>
      <c r="D68" s="51" t="s">
        <v>26</v>
      </c>
      <c r="E68" s="26" t="s">
        <v>4</v>
      </c>
      <c r="F68" s="26" t="s">
        <v>4</v>
      </c>
      <c r="G68" s="26" t="s">
        <v>4</v>
      </c>
      <c r="H68" s="26" t="s">
        <v>4</v>
      </c>
    </row>
    <row r="69" spans="2:8" x14ac:dyDescent="0.2">
      <c r="B69" s="22" t="s">
        <v>3</v>
      </c>
      <c r="C69" s="58"/>
      <c r="D69" s="52"/>
      <c r="E69" s="27" t="s">
        <v>5</v>
      </c>
      <c r="F69" s="27" t="s">
        <v>5</v>
      </c>
      <c r="G69" s="27" t="s">
        <v>5</v>
      </c>
      <c r="H69" s="27" t="s">
        <v>5</v>
      </c>
    </row>
    <row r="70" spans="2:8" ht="41.25" customHeight="1" thickBot="1" x14ac:dyDescent="0.25">
      <c r="B70" s="3"/>
      <c r="C70" s="59"/>
      <c r="D70" s="53"/>
      <c r="E70" s="28" t="s">
        <v>27</v>
      </c>
      <c r="F70" s="29" t="s">
        <v>28</v>
      </c>
      <c r="G70" s="29" t="s">
        <v>29</v>
      </c>
      <c r="H70" s="29" t="s">
        <v>30</v>
      </c>
    </row>
    <row r="71" spans="2:8" ht="13.5" thickBot="1" x14ac:dyDescent="0.25">
      <c r="B71" s="21" t="s">
        <v>6</v>
      </c>
      <c r="C71" s="30">
        <f>+C73+C74+C75</f>
        <v>153000</v>
      </c>
      <c r="D71" s="30">
        <f t="shared" ref="D71:H71" si="9">+D73+D74+D75</f>
        <v>153000</v>
      </c>
      <c r="E71" s="30">
        <f t="shared" si="9"/>
        <v>2619</v>
      </c>
      <c r="F71" s="30">
        <f t="shared" si="9"/>
        <v>20416</v>
      </c>
      <c r="G71" s="30">
        <f t="shared" si="9"/>
        <v>0</v>
      </c>
      <c r="H71" s="30">
        <f t="shared" si="9"/>
        <v>0</v>
      </c>
    </row>
    <row r="72" spans="2:8" ht="13.5" thickBot="1" x14ac:dyDescent="0.25">
      <c r="B72" s="6" t="s">
        <v>7</v>
      </c>
      <c r="C72" s="31"/>
      <c r="D72" s="31"/>
      <c r="E72" s="31"/>
      <c r="F72" s="31"/>
      <c r="G72" s="31"/>
      <c r="H72" s="31"/>
    </row>
    <row r="73" spans="2:8" ht="13.5" thickBot="1" x14ac:dyDescent="0.25">
      <c r="B73" s="7" t="s">
        <v>8</v>
      </c>
      <c r="C73" s="31"/>
      <c r="D73" s="31"/>
      <c r="E73" s="31"/>
      <c r="F73" s="31"/>
      <c r="G73" s="31"/>
      <c r="H73" s="31"/>
    </row>
    <row r="74" spans="2:8" ht="13.5" thickBot="1" x14ac:dyDescent="0.25">
      <c r="B74" s="7" t="s">
        <v>9</v>
      </c>
      <c r="C74" s="31">
        <v>153000</v>
      </c>
      <c r="D74" s="31">
        <v>153000</v>
      </c>
      <c r="E74" s="31">
        <v>2619</v>
      </c>
      <c r="F74" s="31">
        <v>20416</v>
      </c>
      <c r="G74" s="31"/>
      <c r="H74" s="31"/>
    </row>
    <row r="75" spans="2:8" ht="13.5" thickBot="1" x14ac:dyDescent="0.25">
      <c r="B75" s="7" t="s">
        <v>10</v>
      </c>
      <c r="C75" s="31"/>
      <c r="D75" s="31"/>
      <c r="E75" s="31"/>
      <c r="F75" s="31"/>
      <c r="G75" s="31"/>
      <c r="H75" s="31"/>
    </row>
    <row r="76" spans="2:8" ht="13.5" thickBot="1" x14ac:dyDescent="0.25">
      <c r="B76" s="6"/>
      <c r="C76" s="31"/>
      <c r="D76" s="31"/>
      <c r="E76" s="31"/>
      <c r="F76" s="31"/>
      <c r="G76" s="31"/>
      <c r="H76" s="31"/>
    </row>
    <row r="77" spans="2:8" s="18" customFormat="1" ht="26.25" thickBot="1" x14ac:dyDescent="0.25">
      <c r="B77" s="21" t="s">
        <v>11</v>
      </c>
      <c r="C77" s="30">
        <f>+SUM(C78:C81)</f>
        <v>0</v>
      </c>
      <c r="D77" s="30">
        <f t="shared" ref="D77:H77" si="10">+SUM(D78:D81)</f>
        <v>0</v>
      </c>
      <c r="E77" s="30">
        <f t="shared" si="10"/>
        <v>0</v>
      </c>
      <c r="F77" s="30">
        <f t="shared" si="10"/>
        <v>0</v>
      </c>
      <c r="G77" s="30">
        <f t="shared" si="10"/>
        <v>0</v>
      </c>
      <c r="H77" s="30">
        <f t="shared" si="10"/>
        <v>0</v>
      </c>
    </row>
    <row r="78" spans="2:8" ht="13.5" thickBot="1" x14ac:dyDescent="0.25">
      <c r="B78" s="6" t="s">
        <v>18</v>
      </c>
      <c r="C78" s="31"/>
      <c r="D78" s="31"/>
      <c r="E78" s="31"/>
      <c r="F78" s="31"/>
      <c r="G78" s="31"/>
      <c r="H78" s="31"/>
    </row>
    <row r="79" spans="2:8" ht="13.5" hidden="1" thickBot="1" x14ac:dyDescent="0.25">
      <c r="B79" s="6" t="s">
        <v>12</v>
      </c>
      <c r="C79" s="31"/>
      <c r="D79" s="31"/>
      <c r="E79" s="31"/>
      <c r="F79" s="31"/>
      <c r="G79" s="31"/>
      <c r="H79" s="31"/>
    </row>
    <row r="80" spans="2:8" ht="13.5" hidden="1" thickBot="1" x14ac:dyDescent="0.25">
      <c r="B80" s="6" t="s">
        <v>12</v>
      </c>
      <c r="C80" s="31"/>
      <c r="D80" s="31"/>
      <c r="E80" s="31"/>
      <c r="F80" s="31"/>
      <c r="G80" s="31"/>
      <c r="H80" s="31"/>
    </row>
    <row r="81" spans="2:8" ht="13.5" thickBot="1" x14ac:dyDescent="0.25">
      <c r="B81" s="6"/>
      <c r="C81" s="31"/>
      <c r="D81" s="31"/>
      <c r="E81" s="31"/>
      <c r="F81" s="31"/>
      <c r="G81" s="31"/>
      <c r="H81" s="31"/>
    </row>
    <row r="82" spans="2:8" ht="13.5" thickBot="1" x14ac:dyDescent="0.25">
      <c r="B82" s="21" t="s">
        <v>13</v>
      </c>
      <c r="C82" s="30">
        <f>+C77+C71</f>
        <v>153000</v>
      </c>
      <c r="D82" s="30">
        <f t="shared" ref="D82:H82" si="11">+D77+D71</f>
        <v>153000</v>
      </c>
      <c r="E82" s="30">
        <f t="shared" si="11"/>
        <v>2619</v>
      </c>
      <c r="F82" s="30">
        <f t="shared" si="11"/>
        <v>20416</v>
      </c>
      <c r="G82" s="30">
        <f t="shared" si="11"/>
        <v>0</v>
      </c>
      <c r="H82" s="30">
        <f t="shared" si="11"/>
        <v>0</v>
      </c>
    </row>
    <row r="83" spans="2:8" ht="13.5" thickBot="1" x14ac:dyDescent="0.25">
      <c r="B83" s="6"/>
      <c r="C83" s="31"/>
      <c r="D83" s="31"/>
      <c r="E83" s="31"/>
      <c r="F83" s="31"/>
      <c r="G83" s="31"/>
      <c r="H83" s="31"/>
    </row>
    <row r="84" spans="2:8" ht="13.5" thickBot="1" x14ac:dyDescent="0.25">
      <c r="B84" s="6" t="s">
        <v>14</v>
      </c>
      <c r="C84" s="32"/>
      <c r="D84" s="32"/>
      <c r="E84" s="32"/>
      <c r="F84" s="32"/>
      <c r="G84" s="32"/>
      <c r="H84" s="32"/>
    </row>
    <row r="85" spans="2:8" x14ac:dyDescent="0.2">
      <c r="B85" s="24"/>
      <c r="C85" s="33"/>
      <c r="D85" s="33"/>
      <c r="E85" s="33"/>
      <c r="F85" s="33"/>
      <c r="G85" s="33"/>
      <c r="H85" s="33"/>
    </row>
    <row r="86" spans="2:8" ht="13.5" thickBot="1" x14ac:dyDescent="0.25">
      <c r="B86" s="24"/>
      <c r="C86" s="33"/>
      <c r="D86" s="33"/>
      <c r="E86" s="33"/>
      <c r="F86" s="33"/>
      <c r="G86" s="33"/>
      <c r="H86" s="33"/>
    </row>
    <row r="87" spans="2:8" ht="13.5" thickBot="1" x14ac:dyDescent="0.25">
      <c r="B87" s="54" t="s">
        <v>72</v>
      </c>
      <c r="C87" s="55"/>
      <c r="D87" s="55"/>
      <c r="E87" s="55"/>
      <c r="F87" s="55"/>
      <c r="G87" s="55"/>
      <c r="H87" s="56"/>
    </row>
    <row r="88" spans="2:8" ht="12.75" customHeight="1" x14ac:dyDescent="0.2">
      <c r="B88" s="22" t="s">
        <v>2</v>
      </c>
      <c r="C88" s="57" t="s">
        <v>25</v>
      </c>
      <c r="D88" s="51" t="s">
        <v>26</v>
      </c>
      <c r="E88" s="26" t="s">
        <v>4</v>
      </c>
      <c r="F88" s="26" t="s">
        <v>4</v>
      </c>
      <c r="G88" s="26" t="s">
        <v>4</v>
      </c>
      <c r="H88" s="26" t="s">
        <v>4</v>
      </c>
    </row>
    <row r="89" spans="2:8" x14ac:dyDescent="0.2">
      <c r="B89" s="22" t="s">
        <v>3</v>
      </c>
      <c r="C89" s="58"/>
      <c r="D89" s="52"/>
      <c r="E89" s="27" t="s">
        <v>5</v>
      </c>
      <c r="F89" s="27" t="s">
        <v>5</v>
      </c>
      <c r="G89" s="27" t="s">
        <v>5</v>
      </c>
      <c r="H89" s="27" t="s">
        <v>5</v>
      </c>
    </row>
    <row r="90" spans="2:8" ht="41.25" customHeight="1" thickBot="1" x14ac:dyDescent="0.25">
      <c r="B90" s="3"/>
      <c r="C90" s="59"/>
      <c r="D90" s="53"/>
      <c r="E90" s="28" t="s">
        <v>27</v>
      </c>
      <c r="F90" s="29" t="s">
        <v>28</v>
      </c>
      <c r="G90" s="29" t="s">
        <v>29</v>
      </c>
      <c r="H90" s="29" t="s">
        <v>30</v>
      </c>
    </row>
    <row r="91" spans="2:8" ht="13.5" thickBot="1" x14ac:dyDescent="0.25">
      <c r="B91" s="21" t="s">
        <v>6</v>
      </c>
      <c r="C91" s="30">
        <f>+C93+C94+C95</f>
        <v>385000</v>
      </c>
      <c r="D91" s="30">
        <f t="shared" ref="D91:H91" si="12">+D93+D94+D95</f>
        <v>385000</v>
      </c>
      <c r="E91" s="30">
        <f t="shared" si="12"/>
        <v>126942</v>
      </c>
      <c r="F91" s="30">
        <f t="shared" si="12"/>
        <v>265700</v>
      </c>
      <c r="G91" s="30">
        <f t="shared" si="12"/>
        <v>0</v>
      </c>
      <c r="H91" s="30">
        <f t="shared" si="12"/>
        <v>0</v>
      </c>
    </row>
    <row r="92" spans="2:8" ht="13.5" thickBot="1" x14ac:dyDescent="0.25">
      <c r="B92" s="6" t="s">
        <v>7</v>
      </c>
      <c r="C92" s="31"/>
      <c r="D92" s="31"/>
      <c r="E92" s="31"/>
      <c r="F92" s="31"/>
      <c r="G92" s="31"/>
      <c r="H92" s="31"/>
    </row>
    <row r="93" spans="2:8" ht="13.5" thickBot="1" x14ac:dyDescent="0.25">
      <c r="B93" s="7" t="s">
        <v>8</v>
      </c>
      <c r="C93" s="31"/>
      <c r="D93" s="31"/>
      <c r="E93" s="31"/>
      <c r="F93" s="31"/>
      <c r="G93" s="31"/>
      <c r="H93" s="31"/>
    </row>
    <row r="94" spans="2:8" ht="13.5" thickBot="1" x14ac:dyDescent="0.25">
      <c r="B94" s="7" t="s">
        <v>9</v>
      </c>
      <c r="C94" s="31">
        <v>385000</v>
      </c>
      <c r="D94" s="31">
        <v>385000</v>
      </c>
      <c r="E94" s="31">
        <v>126942</v>
      </c>
      <c r="F94" s="31">
        <v>265700</v>
      </c>
      <c r="G94" s="31"/>
      <c r="H94" s="31"/>
    </row>
    <row r="95" spans="2:8" ht="13.5" thickBot="1" x14ac:dyDescent="0.25">
      <c r="B95" s="7" t="s">
        <v>10</v>
      </c>
      <c r="C95" s="31"/>
      <c r="D95" s="31"/>
      <c r="E95" s="31"/>
      <c r="F95" s="31"/>
      <c r="G95" s="31"/>
      <c r="H95" s="31"/>
    </row>
    <row r="96" spans="2:8" ht="13.5" thickBot="1" x14ac:dyDescent="0.25">
      <c r="B96" s="6"/>
      <c r="C96" s="31"/>
      <c r="D96" s="31"/>
      <c r="E96" s="31"/>
      <c r="F96" s="31"/>
      <c r="G96" s="31"/>
      <c r="H96" s="31"/>
    </row>
    <row r="97" spans="2:8" s="18" customFormat="1" ht="26.25" thickBot="1" x14ac:dyDescent="0.25">
      <c r="B97" s="21" t="s">
        <v>11</v>
      </c>
      <c r="C97" s="30">
        <f>+SUM(C98:C101)</f>
        <v>0</v>
      </c>
      <c r="D97" s="30">
        <f t="shared" ref="D97:H97" si="13">+SUM(D98:D101)</f>
        <v>0</v>
      </c>
      <c r="E97" s="30">
        <f t="shared" si="13"/>
        <v>0</v>
      </c>
      <c r="F97" s="30">
        <f t="shared" si="13"/>
        <v>0</v>
      </c>
      <c r="G97" s="30">
        <f t="shared" si="13"/>
        <v>0</v>
      </c>
      <c r="H97" s="30">
        <f t="shared" si="13"/>
        <v>0</v>
      </c>
    </row>
    <row r="98" spans="2:8" ht="13.5" thickBot="1" x14ac:dyDescent="0.25">
      <c r="B98" s="6" t="s">
        <v>18</v>
      </c>
      <c r="C98" s="31"/>
      <c r="D98" s="31"/>
      <c r="E98" s="31"/>
      <c r="F98" s="31"/>
      <c r="G98" s="31"/>
      <c r="H98" s="31"/>
    </row>
    <row r="99" spans="2:8" ht="13.5" hidden="1" thickBot="1" x14ac:dyDescent="0.25">
      <c r="B99" s="6" t="s">
        <v>12</v>
      </c>
      <c r="C99" s="31"/>
      <c r="D99" s="31"/>
      <c r="E99" s="31"/>
      <c r="F99" s="31"/>
      <c r="G99" s="31"/>
      <c r="H99" s="31"/>
    </row>
    <row r="100" spans="2:8" ht="13.5" hidden="1" thickBot="1" x14ac:dyDescent="0.25">
      <c r="B100" s="6" t="s">
        <v>12</v>
      </c>
      <c r="C100" s="31"/>
      <c r="D100" s="31"/>
      <c r="E100" s="31"/>
      <c r="F100" s="31"/>
      <c r="G100" s="31"/>
      <c r="H100" s="31"/>
    </row>
    <row r="101" spans="2:8" ht="13.5" thickBot="1" x14ac:dyDescent="0.25">
      <c r="B101" s="6"/>
      <c r="C101" s="31"/>
      <c r="D101" s="31"/>
      <c r="E101" s="31"/>
      <c r="F101" s="31"/>
      <c r="G101" s="31"/>
      <c r="H101" s="31"/>
    </row>
    <row r="102" spans="2:8" ht="13.5" thickBot="1" x14ac:dyDescent="0.25">
      <c r="B102" s="21" t="s">
        <v>13</v>
      </c>
      <c r="C102" s="30">
        <f>+C97+C91</f>
        <v>385000</v>
      </c>
      <c r="D102" s="30">
        <f t="shared" ref="D102:H102" si="14">+D97+D91</f>
        <v>385000</v>
      </c>
      <c r="E102" s="30">
        <f t="shared" si="14"/>
        <v>126942</v>
      </c>
      <c r="F102" s="30">
        <f t="shared" si="14"/>
        <v>265700</v>
      </c>
      <c r="G102" s="30">
        <f t="shared" si="14"/>
        <v>0</v>
      </c>
      <c r="H102" s="30">
        <f t="shared" si="14"/>
        <v>0</v>
      </c>
    </row>
    <row r="103" spans="2:8" ht="13.5" thickBot="1" x14ac:dyDescent="0.25">
      <c r="B103" s="6"/>
      <c r="C103" s="31"/>
      <c r="D103" s="31"/>
      <c r="E103" s="31"/>
      <c r="F103" s="31"/>
      <c r="G103" s="31"/>
      <c r="H103" s="31"/>
    </row>
    <row r="104" spans="2:8" ht="13.5" thickBot="1" x14ac:dyDescent="0.25">
      <c r="B104" s="6" t="s">
        <v>14</v>
      </c>
      <c r="C104" s="32"/>
      <c r="D104" s="32"/>
      <c r="E104" s="32"/>
      <c r="F104" s="32"/>
      <c r="G104" s="32"/>
      <c r="H104" s="32"/>
    </row>
    <row r="105" spans="2:8" x14ac:dyDescent="0.2">
      <c r="B105" s="24"/>
      <c r="C105" s="33"/>
      <c r="D105" s="33"/>
      <c r="E105" s="33"/>
      <c r="F105" s="33"/>
      <c r="G105" s="33"/>
      <c r="H105" s="33"/>
    </row>
    <row r="106" spans="2:8" ht="13.5" thickBot="1" x14ac:dyDescent="0.25">
      <c r="B106" s="24"/>
      <c r="C106" s="33"/>
      <c r="D106" s="33"/>
      <c r="E106" s="33"/>
      <c r="F106" s="33"/>
      <c r="G106" s="33"/>
      <c r="H106" s="33"/>
    </row>
    <row r="107" spans="2:8" ht="13.5" thickBot="1" x14ac:dyDescent="0.25">
      <c r="B107" s="54" t="s">
        <v>73</v>
      </c>
      <c r="C107" s="55"/>
      <c r="D107" s="55"/>
      <c r="E107" s="55"/>
      <c r="F107" s="55"/>
      <c r="G107" s="55"/>
      <c r="H107" s="56"/>
    </row>
    <row r="108" spans="2:8" ht="12.75" customHeight="1" x14ac:dyDescent="0.2">
      <c r="B108" s="22" t="s">
        <v>2</v>
      </c>
      <c r="C108" s="57" t="s">
        <v>25</v>
      </c>
      <c r="D108" s="51" t="s">
        <v>26</v>
      </c>
      <c r="E108" s="26" t="s">
        <v>4</v>
      </c>
      <c r="F108" s="26" t="s">
        <v>4</v>
      </c>
      <c r="G108" s="26" t="s">
        <v>4</v>
      </c>
      <c r="H108" s="26" t="s">
        <v>4</v>
      </c>
    </row>
    <row r="109" spans="2:8" x14ac:dyDescent="0.2">
      <c r="B109" s="22" t="s">
        <v>3</v>
      </c>
      <c r="C109" s="58"/>
      <c r="D109" s="52"/>
      <c r="E109" s="27" t="s">
        <v>5</v>
      </c>
      <c r="F109" s="27" t="s">
        <v>5</v>
      </c>
      <c r="G109" s="27" t="s">
        <v>5</v>
      </c>
      <c r="H109" s="27" t="s">
        <v>5</v>
      </c>
    </row>
    <row r="110" spans="2:8" ht="41.25" customHeight="1" thickBot="1" x14ac:dyDescent="0.25">
      <c r="B110" s="3"/>
      <c r="C110" s="59"/>
      <c r="D110" s="53"/>
      <c r="E110" s="28" t="s">
        <v>27</v>
      </c>
      <c r="F110" s="29" t="s">
        <v>28</v>
      </c>
      <c r="G110" s="29" t="s">
        <v>29</v>
      </c>
      <c r="H110" s="29" t="s">
        <v>30</v>
      </c>
    </row>
    <row r="111" spans="2:8" ht="13.5" thickBot="1" x14ac:dyDescent="0.25">
      <c r="B111" s="21" t="s">
        <v>6</v>
      </c>
      <c r="C111" s="30">
        <f>+C113+C114+C115</f>
        <v>0</v>
      </c>
      <c r="D111" s="30">
        <f t="shared" ref="D111:H111" si="15">+D113+D114+D115</f>
        <v>0</v>
      </c>
      <c r="E111" s="30">
        <f t="shared" si="15"/>
        <v>0</v>
      </c>
      <c r="F111" s="30">
        <f t="shared" si="15"/>
        <v>0</v>
      </c>
      <c r="G111" s="30">
        <f t="shared" si="15"/>
        <v>0</v>
      </c>
      <c r="H111" s="30">
        <f t="shared" si="15"/>
        <v>0</v>
      </c>
    </row>
    <row r="112" spans="2:8" ht="12" customHeight="1" thickBot="1" x14ac:dyDescent="0.25">
      <c r="B112" s="6" t="s">
        <v>7</v>
      </c>
      <c r="C112" s="31"/>
      <c r="D112" s="31"/>
      <c r="E112" s="31"/>
      <c r="F112" s="31"/>
      <c r="G112" s="31"/>
      <c r="H112" s="31"/>
    </row>
    <row r="113" spans="2:8" ht="13.5" thickBot="1" x14ac:dyDescent="0.25">
      <c r="B113" s="7" t="s">
        <v>8</v>
      </c>
      <c r="C113" s="31"/>
      <c r="D113" s="31"/>
      <c r="E113" s="31"/>
      <c r="F113" s="31"/>
      <c r="G113" s="31"/>
      <c r="H113" s="31"/>
    </row>
    <row r="114" spans="2:8" ht="13.5" thickBot="1" x14ac:dyDescent="0.25">
      <c r="B114" s="7" t="s">
        <v>9</v>
      </c>
      <c r="C114" s="31"/>
      <c r="D114" s="31"/>
      <c r="E114" s="31"/>
      <c r="F114" s="31"/>
      <c r="G114" s="31"/>
      <c r="H114" s="31"/>
    </row>
    <row r="115" spans="2:8" ht="13.5" thickBot="1" x14ac:dyDescent="0.25">
      <c r="B115" s="7" t="s">
        <v>10</v>
      </c>
      <c r="C115" s="31"/>
      <c r="D115" s="31"/>
      <c r="E115" s="31"/>
      <c r="F115" s="31"/>
      <c r="G115" s="31"/>
      <c r="H115" s="31"/>
    </row>
    <row r="116" spans="2:8" ht="13.5" thickBot="1" x14ac:dyDescent="0.25">
      <c r="B116" s="6"/>
      <c r="C116" s="31"/>
      <c r="D116" s="31"/>
      <c r="E116" s="31"/>
      <c r="F116" s="31"/>
      <c r="G116" s="31"/>
      <c r="H116" s="31"/>
    </row>
    <row r="117" spans="2:8" s="18" customFormat="1" ht="26.25" thickBot="1" x14ac:dyDescent="0.25">
      <c r="B117" s="21" t="s">
        <v>11</v>
      </c>
      <c r="C117" s="30">
        <f>+SUM(C118:C125)</f>
        <v>7273200</v>
      </c>
      <c r="D117" s="30">
        <f t="shared" ref="D117:G117" si="16">+SUM(D118:D125)</f>
        <v>7012118</v>
      </c>
      <c r="E117" s="30">
        <f t="shared" si="16"/>
        <v>129059</v>
      </c>
      <c r="F117" s="30">
        <f>+SUM(F118:F125)</f>
        <v>1593322</v>
      </c>
      <c r="G117" s="30">
        <f t="shared" si="16"/>
        <v>0</v>
      </c>
      <c r="H117" s="30">
        <f>+SUM(H118:H125)</f>
        <v>0</v>
      </c>
    </row>
    <row r="118" spans="2:8" ht="13.5" thickBot="1" x14ac:dyDescent="0.25">
      <c r="B118" s="6" t="s">
        <v>18</v>
      </c>
      <c r="C118" s="31"/>
      <c r="D118" s="31"/>
      <c r="E118" s="31"/>
      <c r="F118" s="31"/>
      <c r="G118" s="31"/>
      <c r="H118" s="31"/>
    </row>
    <row r="119" spans="2:8" ht="13.5" thickBot="1" x14ac:dyDescent="0.25">
      <c r="B119" s="6" t="s">
        <v>94</v>
      </c>
      <c r="C119" s="31"/>
      <c r="D119" s="31"/>
      <c r="E119" s="31"/>
      <c r="F119" s="31"/>
      <c r="G119" s="31"/>
      <c r="H119" s="31"/>
    </row>
    <row r="120" spans="2:8" ht="13.5" thickBot="1" x14ac:dyDescent="0.25">
      <c r="B120" s="7" t="s">
        <v>8</v>
      </c>
      <c r="C120" s="31"/>
      <c r="D120" s="31"/>
      <c r="E120" s="31">
        <v>2220</v>
      </c>
      <c r="F120" s="31">
        <v>5677</v>
      </c>
      <c r="G120" s="31"/>
      <c r="H120" s="31"/>
    </row>
    <row r="121" spans="2:8" ht="13.5" thickBot="1" x14ac:dyDescent="0.25">
      <c r="B121" s="7" t="s">
        <v>9</v>
      </c>
      <c r="C121" s="31"/>
      <c r="D121" s="31"/>
      <c r="E121" s="31">
        <v>1317</v>
      </c>
      <c r="F121" s="31">
        <v>2515</v>
      </c>
      <c r="G121" s="31"/>
      <c r="H121" s="31"/>
    </row>
    <row r="122" spans="2:8" ht="13.5" thickBot="1" x14ac:dyDescent="0.25">
      <c r="B122" s="7" t="s">
        <v>10</v>
      </c>
      <c r="C122" s="31"/>
      <c r="D122" s="31"/>
      <c r="E122" s="31"/>
      <c r="F122" s="31"/>
      <c r="G122" s="31"/>
      <c r="H122" s="31"/>
    </row>
    <row r="123" spans="2:8" ht="20.25" customHeight="1" thickBot="1" x14ac:dyDescent="0.25">
      <c r="B123" s="6" t="s">
        <v>88</v>
      </c>
      <c r="C123" s="31">
        <v>6000000</v>
      </c>
      <c r="D123" s="31">
        <f>6000000-163672-37000-60410</f>
        <v>5738918</v>
      </c>
      <c r="E123" s="31">
        <v>125522</v>
      </c>
      <c r="F123" s="31">
        <v>1485130</v>
      </c>
      <c r="G123" s="31"/>
      <c r="H123" s="31"/>
    </row>
    <row r="124" spans="2:8" ht="26.25" thickBot="1" x14ac:dyDescent="0.25">
      <c r="B124" s="6" t="s">
        <v>89</v>
      </c>
      <c r="C124" s="31">
        <v>1073200</v>
      </c>
      <c r="D124" s="31">
        <v>1073200</v>
      </c>
      <c r="E124" s="31"/>
      <c r="F124" s="31"/>
      <c r="G124" s="31"/>
      <c r="H124" s="31"/>
    </row>
    <row r="125" spans="2:8" ht="13.5" thickBot="1" x14ac:dyDescent="0.25">
      <c r="B125" s="6" t="s">
        <v>90</v>
      </c>
      <c r="C125" s="31">
        <v>200000</v>
      </c>
      <c r="D125" s="31">
        <v>200000</v>
      </c>
      <c r="E125" s="31"/>
      <c r="F125" s="31">
        <v>100000</v>
      </c>
      <c r="G125" s="31"/>
      <c r="H125" s="31"/>
    </row>
    <row r="126" spans="2:8" ht="13.5" thickBot="1" x14ac:dyDescent="0.25">
      <c r="B126" s="35" t="s">
        <v>91</v>
      </c>
      <c r="C126" s="36">
        <v>100000</v>
      </c>
      <c r="D126" s="36">
        <v>100000</v>
      </c>
      <c r="E126" s="31"/>
      <c r="F126" s="31">
        <v>50000</v>
      </c>
      <c r="G126" s="31"/>
      <c r="H126" s="31"/>
    </row>
    <row r="127" spans="2:8" ht="13.5" thickBot="1" x14ac:dyDescent="0.25">
      <c r="B127" s="6"/>
      <c r="C127" s="31"/>
      <c r="D127" s="31"/>
      <c r="E127" s="31"/>
      <c r="F127" s="31"/>
      <c r="G127" s="31"/>
      <c r="H127" s="31"/>
    </row>
    <row r="128" spans="2:8" ht="13.5" thickBot="1" x14ac:dyDescent="0.25">
      <c r="B128" s="21" t="s">
        <v>13</v>
      </c>
      <c r="C128" s="30">
        <f>+C117+C111</f>
        <v>7273200</v>
      </c>
      <c r="D128" s="30">
        <f t="shared" ref="D128:H128" si="17">+D117+D111</f>
        <v>7012118</v>
      </c>
      <c r="E128" s="30">
        <f t="shared" si="17"/>
        <v>129059</v>
      </c>
      <c r="F128" s="30">
        <f t="shared" si="17"/>
        <v>1593322</v>
      </c>
      <c r="G128" s="30">
        <f t="shared" si="17"/>
        <v>0</v>
      </c>
      <c r="H128" s="30">
        <f t="shared" si="17"/>
        <v>0</v>
      </c>
    </row>
    <row r="129" spans="2:8" ht="13.5" thickBot="1" x14ac:dyDescent="0.25">
      <c r="B129" s="6"/>
      <c r="C129" s="31"/>
      <c r="D129" s="31"/>
      <c r="E129" s="31"/>
      <c r="F129" s="31"/>
      <c r="G129" s="31"/>
      <c r="H129" s="31"/>
    </row>
    <row r="130" spans="2:8" ht="13.5" thickBot="1" x14ac:dyDescent="0.25">
      <c r="B130" s="6" t="s">
        <v>14</v>
      </c>
      <c r="C130" s="32"/>
      <c r="D130" s="32"/>
      <c r="E130" s="32"/>
      <c r="F130" s="32"/>
      <c r="G130" s="32"/>
      <c r="H130" s="32"/>
    </row>
    <row r="131" spans="2:8" x14ac:dyDescent="0.2">
      <c r="B131" s="24"/>
      <c r="C131" s="33"/>
      <c r="D131" s="33"/>
      <c r="E131" s="33"/>
      <c r="F131" s="33"/>
      <c r="G131" s="33"/>
      <c r="H131" s="33"/>
    </row>
    <row r="132" spans="2:8" ht="13.5" thickBot="1" x14ac:dyDescent="0.25">
      <c r="B132" s="24"/>
      <c r="C132" s="33"/>
      <c r="D132" s="33"/>
      <c r="E132" s="33"/>
      <c r="F132" s="33"/>
      <c r="G132" s="33"/>
      <c r="H132" s="33"/>
    </row>
    <row r="133" spans="2:8" ht="26.25" customHeight="1" thickBot="1" x14ac:dyDescent="0.25">
      <c r="B133" s="54" t="s">
        <v>74</v>
      </c>
      <c r="C133" s="55"/>
      <c r="D133" s="55"/>
      <c r="E133" s="55"/>
      <c r="F133" s="55"/>
      <c r="G133" s="55"/>
      <c r="H133" s="56"/>
    </row>
    <row r="134" spans="2:8" ht="12.75" customHeight="1" x14ac:dyDescent="0.2">
      <c r="B134" s="22" t="s">
        <v>2</v>
      </c>
      <c r="C134" s="57" t="s">
        <v>25</v>
      </c>
      <c r="D134" s="51" t="s">
        <v>26</v>
      </c>
      <c r="E134" s="26" t="s">
        <v>4</v>
      </c>
      <c r="F134" s="26" t="s">
        <v>4</v>
      </c>
      <c r="G134" s="26" t="s">
        <v>4</v>
      </c>
      <c r="H134" s="26" t="s">
        <v>4</v>
      </c>
    </row>
    <row r="135" spans="2:8" x14ac:dyDescent="0.2">
      <c r="B135" s="22" t="s">
        <v>3</v>
      </c>
      <c r="C135" s="58"/>
      <c r="D135" s="52"/>
      <c r="E135" s="27" t="s">
        <v>5</v>
      </c>
      <c r="F135" s="27" t="s">
        <v>5</v>
      </c>
      <c r="G135" s="27" t="s">
        <v>5</v>
      </c>
      <c r="H135" s="27" t="s">
        <v>5</v>
      </c>
    </row>
    <row r="136" spans="2:8" ht="41.25" customHeight="1" thickBot="1" x14ac:dyDescent="0.25">
      <c r="B136" s="3"/>
      <c r="C136" s="59"/>
      <c r="D136" s="53"/>
      <c r="E136" s="28" t="s">
        <v>27</v>
      </c>
      <c r="F136" s="29" t="s">
        <v>28</v>
      </c>
      <c r="G136" s="29" t="s">
        <v>29</v>
      </c>
      <c r="H136" s="29" t="s">
        <v>30</v>
      </c>
    </row>
    <row r="137" spans="2:8" ht="13.5" thickBot="1" x14ac:dyDescent="0.25">
      <c r="B137" s="21" t="s">
        <v>6</v>
      </c>
      <c r="C137" s="30">
        <f>+C139+C140+C141</f>
        <v>0</v>
      </c>
      <c r="D137" s="30">
        <f t="shared" ref="D137:H137" si="18">+D139+D140+D141</f>
        <v>0</v>
      </c>
      <c r="E137" s="30">
        <f t="shared" si="18"/>
        <v>0</v>
      </c>
      <c r="F137" s="30">
        <f t="shared" si="18"/>
        <v>0</v>
      </c>
      <c r="G137" s="30">
        <f t="shared" si="18"/>
        <v>0</v>
      </c>
      <c r="H137" s="30">
        <f t="shared" si="18"/>
        <v>0</v>
      </c>
    </row>
    <row r="138" spans="2:8" ht="13.5" thickBot="1" x14ac:dyDescent="0.25">
      <c r="B138" s="6" t="s">
        <v>7</v>
      </c>
      <c r="C138" s="31"/>
      <c r="D138" s="31"/>
      <c r="E138" s="31"/>
      <c r="F138" s="31"/>
      <c r="G138" s="31"/>
      <c r="H138" s="31"/>
    </row>
    <row r="139" spans="2:8" ht="13.5" thickBot="1" x14ac:dyDescent="0.25">
      <c r="B139" s="7" t="s">
        <v>8</v>
      </c>
      <c r="C139" s="31"/>
      <c r="D139" s="31"/>
      <c r="E139" s="31"/>
      <c r="F139" s="31"/>
      <c r="G139" s="31"/>
      <c r="H139" s="31"/>
    </row>
    <row r="140" spans="2:8" ht="13.5" thickBot="1" x14ac:dyDescent="0.25">
      <c r="B140" s="7" t="s">
        <v>9</v>
      </c>
      <c r="C140" s="31"/>
      <c r="D140" s="31"/>
      <c r="E140" s="31"/>
      <c r="F140" s="31"/>
      <c r="G140" s="31"/>
      <c r="H140" s="31"/>
    </row>
    <row r="141" spans="2:8" ht="13.5" thickBot="1" x14ac:dyDescent="0.25">
      <c r="B141" s="7" t="s">
        <v>10</v>
      </c>
      <c r="C141" s="31"/>
      <c r="D141" s="31"/>
      <c r="E141" s="31"/>
      <c r="F141" s="31"/>
      <c r="G141" s="31"/>
      <c r="H141" s="31"/>
    </row>
    <row r="142" spans="2:8" ht="13.5" thickBot="1" x14ac:dyDescent="0.25">
      <c r="B142" s="6"/>
      <c r="C142" s="31"/>
      <c r="D142" s="31"/>
      <c r="E142" s="31"/>
      <c r="F142" s="31"/>
      <c r="G142" s="31"/>
      <c r="H142" s="31"/>
    </row>
    <row r="143" spans="2:8" s="18" customFormat="1" ht="26.25" thickBot="1" x14ac:dyDescent="0.25">
      <c r="B143" s="21" t="s">
        <v>11</v>
      </c>
      <c r="C143" s="30">
        <f>+SUM(C144:C147)</f>
        <v>0</v>
      </c>
      <c r="D143" s="30">
        <f t="shared" ref="D143:H143" si="19">+SUM(D144:D147)</f>
        <v>0</v>
      </c>
      <c r="E143" s="30">
        <f t="shared" si="19"/>
        <v>0</v>
      </c>
      <c r="F143" s="30">
        <f t="shared" si="19"/>
        <v>0</v>
      </c>
      <c r="G143" s="30">
        <f t="shared" si="19"/>
        <v>0</v>
      </c>
      <c r="H143" s="30">
        <f t="shared" si="19"/>
        <v>0</v>
      </c>
    </row>
    <row r="144" spans="2:8" ht="13.5" thickBot="1" x14ac:dyDescent="0.25">
      <c r="B144" s="6" t="s">
        <v>18</v>
      </c>
      <c r="C144" s="31"/>
      <c r="D144" s="31"/>
      <c r="E144" s="31"/>
      <c r="F144" s="31"/>
      <c r="G144" s="31"/>
      <c r="H144" s="31"/>
    </row>
    <row r="145" spans="2:8" ht="13.5" hidden="1" thickBot="1" x14ac:dyDescent="0.25">
      <c r="B145" s="6" t="s">
        <v>12</v>
      </c>
      <c r="C145" s="31"/>
      <c r="D145" s="31"/>
      <c r="E145" s="31"/>
      <c r="F145" s="31"/>
      <c r="G145" s="31"/>
      <c r="H145" s="31"/>
    </row>
    <row r="146" spans="2:8" ht="13.5" hidden="1" thickBot="1" x14ac:dyDescent="0.25">
      <c r="B146" s="6" t="s">
        <v>12</v>
      </c>
      <c r="C146" s="31"/>
      <c r="D146" s="31"/>
      <c r="E146" s="31"/>
      <c r="F146" s="31"/>
      <c r="G146" s="31"/>
      <c r="H146" s="31"/>
    </row>
    <row r="147" spans="2:8" ht="13.5" thickBot="1" x14ac:dyDescent="0.25">
      <c r="B147" s="6"/>
      <c r="C147" s="31"/>
      <c r="D147" s="31"/>
      <c r="E147" s="31"/>
      <c r="F147" s="31"/>
      <c r="G147" s="31"/>
      <c r="H147" s="31"/>
    </row>
    <row r="148" spans="2:8" ht="13.5" thickBot="1" x14ac:dyDescent="0.25">
      <c r="B148" s="21" t="s">
        <v>13</v>
      </c>
      <c r="C148" s="30">
        <f>+C143+C137</f>
        <v>0</v>
      </c>
      <c r="D148" s="30">
        <f t="shared" ref="D148:H148" si="20">+D143+D137</f>
        <v>0</v>
      </c>
      <c r="E148" s="30">
        <f t="shared" si="20"/>
        <v>0</v>
      </c>
      <c r="F148" s="30">
        <f t="shared" si="20"/>
        <v>0</v>
      </c>
      <c r="G148" s="30">
        <f t="shared" si="20"/>
        <v>0</v>
      </c>
      <c r="H148" s="30">
        <f t="shared" si="20"/>
        <v>0</v>
      </c>
    </row>
    <row r="149" spans="2:8" ht="13.5" thickBot="1" x14ac:dyDescent="0.25">
      <c r="B149" s="6"/>
      <c r="C149" s="31"/>
      <c r="D149" s="31"/>
      <c r="E149" s="31"/>
      <c r="F149" s="31"/>
      <c r="G149" s="31"/>
      <c r="H149" s="31"/>
    </row>
    <row r="150" spans="2:8" ht="13.5" thickBot="1" x14ac:dyDescent="0.25">
      <c r="B150" s="6" t="s">
        <v>14</v>
      </c>
      <c r="C150" s="32"/>
      <c r="D150" s="32"/>
      <c r="E150" s="32"/>
      <c r="F150" s="32"/>
      <c r="G150" s="32"/>
      <c r="H150" s="32"/>
    </row>
    <row r="151" spans="2:8" x14ac:dyDescent="0.2">
      <c r="B151" s="24"/>
      <c r="C151" s="33"/>
      <c r="D151" s="33"/>
      <c r="E151" s="33"/>
      <c r="F151" s="33"/>
      <c r="G151" s="33"/>
      <c r="H151" s="33"/>
    </row>
    <row r="152" spans="2:8" ht="13.5" thickBot="1" x14ac:dyDescent="0.25">
      <c r="B152" s="24"/>
      <c r="C152" s="33"/>
      <c r="D152" s="33"/>
      <c r="E152" s="33"/>
      <c r="F152" s="33"/>
      <c r="G152" s="33"/>
      <c r="H152" s="33"/>
    </row>
    <row r="153" spans="2:8" ht="13.5" thickBot="1" x14ac:dyDescent="0.25">
      <c r="B153" s="54" t="s">
        <v>75</v>
      </c>
      <c r="C153" s="55"/>
      <c r="D153" s="55"/>
      <c r="E153" s="55"/>
      <c r="F153" s="55"/>
      <c r="G153" s="55"/>
      <c r="H153" s="56"/>
    </row>
    <row r="154" spans="2:8" ht="12.75" customHeight="1" x14ac:dyDescent="0.2">
      <c r="B154" s="22" t="s">
        <v>2</v>
      </c>
      <c r="C154" s="57" t="s">
        <v>25</v>
      </c>
      <c r="D154" s="51" t="s">
        <v>26</v>
      </c>
      <c r="E154" s="26" t="s">
        <v>4</v>
      </c>
      <c r="F154" s="26" t="s">
        <v>4</v>
      </c>
      <c r="G154" s="26" t="s">
        <v>4</v>
      </c>
      <c r="H154" s="26" t="s">
        <v>4</v>
      </c>
    </row>
    <row r="155" spans="2:8" x14ac:dyDescent="0.2">
      <c r="B155" s="22" t="s">
        <v>3</v>
      </c>
      <c r="C155" s="58"/>
      <c r="D155" s="52"/>
      <c r="E155" s="27" t="s">
        <v>5</v>
      </c>
      <c r="F155" s="27" t="s">
        <v>5</v>
      </c>
      <c r="G155" s="27" t="s">
        <v>5</v>
      </c>
      <c r="H155" s="27" t="s">
        <v>5</v>
      </c>
    </row>
    <row r="156" spans="2:8" ht="41.25" customHeight="1" thickBot="1" x14ac:dyDescent="0.25">
      <c r="B156" s="3"/>
      <c r="C156" s="59"/>
      <c r="D156" s="53"/>
      <c r="E156" s="28" t="s">
        <v>27</v>
      </c>
      <c r="F156" s="29" t="s">
        <v>28</v>
      </c>
      <c r="G156" s="29" t="s">
        <v>29</v>
      </c>
      <c r="H156" s="29" t="s">
        <v>30</v>
      </c>
    </row>
    <row r="157" spans="2:8" ht="13.5" thickBot="1" x14ac:dyDescent="0.25">
      <c r="B157" s="21" t="s">
        <v>6</v>
      </c>
      <c r="C157" s="30">
        <f>+C159+C160+C161</f>
        <v>110000</v>
      </c>
      <c r="D157" s="30">
        <f t="shared" ref="D157:H157" si="21">+D159+D160+D161</f>
        <v>110000</v>
      </c>
      <c r="E157" s="30">
        <f t="shared" si="21"/>
        <v>0</v>
      </c>
      <c r="F157" s="30">
        <f t="shared" si="21"/>
        <v>1108</v>
      </c>
      <c r="G157" s="30">
        <f t="shared" si="21"/>
        <v>0</v>
      </c>
      <c r="H157" s="30">
        <f t="shared" si="21"/>
        <v>0</v>
      </c>
    </row>
    <row r="158" spans="2:8" ht="13.5" thickBot="1" x14ac:dyDescent="0.25">
      <c r="B158" s="6" t="s">
        <v>7</v>
      </c>
      <c r="C158" s="31"/>
      <c r="D158" s="31"/>
      <c r="E158" s="31"/>
      <c r="F158" s="31"/>
      <c r="G158" s="31"/>
      <c r="H158" s="31"/>
    </row>
    <row r="159" spans="2:8" ht="13.5" thickBot="1" x14ac:dyDescent="0.25">
      <c r="B159" s="7" t="s">
        <v>8</v>
      </c>
      <c r="C159" s="31"/>
      <c r="D159" s="31"/>
      <c r="E159" s="31"/>
      <c r="F159" s="31"/>
      <c r="G159" s="31"/>
      <c r="H159" s="31"/>
    </row>
    <row r="160" spans="2:8" ht="13.5" thickBot="1" x14ac:dyDescent="0.25">
      <c r="B160" s="7" t="s">
        <v>9</v>
      </c>
      <c r="C160" s="31">
        <v>110000</v>
      </c>
      <c r="D160" s="31">
        <v>110000</v>
      </c>
      <c r="E160" s="31"/>
      <c r="F160" s="31">
        <v>1108</v>
      </c>
      <c r="G160" s="31"/>
      <c r="H160" s="31"/>
    </row>
    <row r="161" spans="2:8" ht="13.5" thickBot="1" x14ac:dyDescent="0.25">
      <c r="B161" s="7" t="s">
        <v>10</v>
      </c>
      <c r="C161" s="31"/>
      <c r="D161" s="31"/>
      <c r="E161" s="31"/>
      <c r="F161" s="31"/>
      <c r="G161" s="31"/>
      <c r="H161" s="31"/>
    </row>
    <row r="162" spans="2:8" ht="13.5" thickBot="1" x14ac:dyDescent="0.25">
      <c r="B162" s="6"/>
      <c r="C162" s="31"/>
      <c r="D162" s="31"/>
      <c r="E162" s="31"/>
      <c r="F162" s="31"/>
      <c r="G162" s="31"/>
      <c r="H162" s="31"/>
    </row>
    <row r="163" spans="2:8" s="18" customFormat="1" ht="26.25" thickBot="1" x14ac:dyDescent="0.25">
      <c r="B163" s="21" t="s">
        <v>11</v>
      </c>
      <c r="C163" s="30">
        <f>+SUM(C164:C167)</f>
        <v>0</v>
      </c>
      <c r="D163" s="30">
        <f t="shared" ref="D163:H163" si="22">+SUM(D164:D167)</f>
        <v>0</v>
      </c>
      <c r="E163" s="30">
        <f t="shared" si="22"/>
        <v>0</v>
      </c>
      <c r="F163" s="30">
        <f t="shared" si="22"/>
        <v>0</v>
      </c>
      <c r="G163" s="30">
        <f t="shared" si="22"/>
        <v>0</v>
      </c>
      <c r="H163" s="30">
        <f t="shared" si="22"/>
        <v>0</v>
      </c>
    </row>
    <row r="164" spans="2:8" ht="13.5" thickBot="1" x14ac:dyDescent="0.25">
      <c r="B164" s="6" t="s">
        <v>18</v>
      </c>
      <c r="C164" s="31"/>
      <c r="D164" s="31"/>
      <c r="E164" s="31"/>
      <c r="F164" s="31"/>
      <c r="G164" s="31"/>
      <c r="H164" s="31"/>
    </row>
    <row r="165" spans="2:8" ht="13.5" hidden="1" thickBot="1" x14ac:dyDescent="0.25">
      <c r="B165" s="6" t="s">
        <v>12</v>
      </c>
      <c r="C165" s="31"/>
      <c r="D165" s="31"/>
      <c r="E165" s="31"/>
      <c r="F165" s="31"/>
      <c r="G165" s="31"/>
      <c r="H165" s="31"/>
    </row>
    <row r="166" spans="2:8" ht="13.5" hidden="1" thickBot="1" x14ac:dyDescent="0.25">
      <c r="B166" s="6" t="s">
        <v>12</v>
      </c>
      <c r="C166" s="31"/>
      <c r="D166" s="31"/>
      <c r="E166" s="31"/>
      <c r="F166" s="31"/>
      <c r="G166" s="31"/>
      <c r="H166" s="31"/>
    </row>
    <row r="167" spans="2:8" ht="13.5" thickBot="1" x14ac:dyDescent="0.25">
      <c r="B167" s="6"/>
      <c r="C167" s="31"/>
      <c r="D167" s="31"/>
      <c r="E167" s="31"/>
      <c r="F167" s="31"/>
      <c r="G167" s="31"/>
      <c r="H167" s="31"/>
    </row>
    <row r="168" spans="2:8" ht="13.5" thickBot="1" x14ac:dyDescent="0.25">
      <c r="B168" s="21" t="s">
        <v>13</v>
      </c>
      <c r="C168" s="30">
        <f>+C163+C157</f>
        <v>110000</v>
      </c>
      <c r="D168" s="30">
        <f t="shared" ref="D168:H168" si="23">+D163+D157</f>
        <v>110000</v>
      </c>
      <c r="E168" s="30">
        <f t="shared" si="23"/>
        <v>0</v>
      </c>
      <c r="F168" s="30">
        <f t="shared" si="23"/>
        <v>1108</v>
      </c>
      <c r="G168" s="30">
        <f t="shared" si="23"/>
        <v>0</v>
      </c>
      <c r="H168" s="30">
        <f t="shared" si="23"/>
        <v>0</v>
      </c>
    </row>
    <row r="169" spans="2:8" ht="13.5" thickBot="1" x14ac:dyDescent="0.25">
      <c r="B169" s="6"/>
      <c r="C169" s="31"/>
      <c r="D169" s="31"/>
      <c r="E169" s="31"/>
      <c r="F169" s="31"/>
      <c r="G169" s="31"/>
      <c r="H169" s="31"/>
    </row>
    <row r="170" spans="2:8" ht="13.5" thickBot="1" x14ac:dyDescent="0.25">
      <c r="B170" s="6" t="s">
        <v>14</v>
      </c>
      <c r="C170" s="32"/>
      <c r="D170" s="32"/>
      <c r="E170" s="32"/>
      <c r="F170" s="32"/>
      <c r="G170" s="32"/>
      <c r="H170" s="32"/>
    </row>
    <row r="171" spans="2:8" x14ac:dyDescent="0.2">
      <c r="B171" s="24"/>
      <c r="C171" s="33"/>
      <c r="D171" s="33"/>
      <c r="E171" s="33"/>
      <c r="F171" s="33"/>
      <c r="G171" s="33"/>
      <c r="H171" s="33"/>
    </row>
    <row r="172" spans="2:8" ht="13.5" thickBot="1" x14ac:dyDescent="0.25">
      <c r="B172" s="24"/>
      <c r="C172" s="33"/>
      <c r="D172" s="33"/>
      <c r="E172" s="33"/>
      <c r="F172" s="33"/>
      <c r="G172" s="33"/>
      <c r="H172" s="33"/>
    </row>
    <row r="173" spans="2:8" ht="13.5" thickBot="1" x14ac:dyDescent="0.25">
      <c r="B173" s="54" t="s">
        <v>77</v>
      </c>
      <c r="C173" s="55"/>
      <c r="D173" s="55"/>
      <c r="E173" s="55"/>
      <c r="F173" s="55"/>
      <c r="G173" s="55"/>
      <c r="H173" s="56"/>
    </row>
    <row r="174" spans="2:8" ht="12.75" customHeight="1" x14ac:dyDescent="0.2">
      <c r="B174" s="22" t="s">
        <v>2</v>
      </c>
      <c r="C174" s="57" t="s">
        <v>25</v>
      </c>
      <c r="D174" s="51" t="s">
        <v>26</v>
      </c>
      <c r="E174" s="26" t="s">
        <v>4</v>
      </c>
      <c r="F174" s="26" t="s">
        <v>4</v>
      </c>
      <c r="G174" s="26" t="s">
        <v>4</v>
      </c>
      <c r="H174" s="26" t="s">
        <v>4</v>
      </c>
    </row>
    <row r="175" spans="2:8" x14ac:dyDescent="0.2">
      <c r="B175" s="22" t="s">
        <v>3</v>
      </c>
      <c r="C175" s="58"/>
      <c r="D175" s="52"/>
      <c r="E175" s="27" t="s">
        <v>5</v>
      </c>
      <c r="F175" s="27" t="s">
        <v>5</v>
      </c>
      <c r="G175" s="27" t="s">
        <v>5</v>
      </c>
      <c r="H175" s="27" t="s">
        <v>5</v>
      </c>
    </row>
    <row r="176" spans="2:8" ht="41.25" customHeight="1" thickBot="1" x14ac:dyDescent="0.25">
      <c r="B176" s="3"/>
      <c r="C176" s="59"/>
      <c r="D176" s="53"/>
      <c r="E176" s="28" t="s">
        <v>27</v>
      </c>
      <c r="F176" s="29" t="s">
        <v>28</v>
      </c>
      <c r="G176" s="29" t="s">
        <v>29</v>
      </c>
      <c r="H176" s="29" t="s">
        <v>30</v>
      </c>
    </row>
    <row r="177" spans="2:8" ht="13.5" thickBot="1" x14ac:dyDescent="0.25">
      <c r="B177" s="21" t="s">
        <v>6</v>
      </c>
      <c r="C177" s="30">
        <f>+C179+C180+C181</f>
        <v>0</v>
      </c>
      <c r="D177" s="30">
        <f t="shared" ref="D177:H177" si="24">+D179+D180+D181</f>
        <v>0</v>
      </c>
      <c r="E177" s="30">
        <f t="shared" si="24"/>
        <v>0</v>
      </c>
      <c r="F177" s="30">
        <f t="shared" si="24"/>
        <v>14705</v>
      </c>
      <c r="G177" s="30">
        <f t="shared" si="24"/>
        <v>0</v>
      </c>
      <c r="H177" s="30">
        <f t="shared" si="24"/>
        <v>0</v>
      </c>
    </row>
    <row r="178" spans="2:8" ht="13.5" thickBot="1" x14ac:dyDescent="0.25">
      <c r="B178" s="6" t="s">
        <v>7</v>
      </c>
      <c r="C178" s="31"/>
      <c r="D178" s="31"/>
      <c r="E178" s="31"/>
      <c r="F178" s="31"/>
      <c r="G178" s="31"/>
      <c r="H178" s="31"/>
    </row>
    <row r="179" spans="2:8" ht="13.5" thickBot="1" x14ac:dyDescent="0.25">
      <c r="B179" s="7" t="s">
        <v>8</v>
      </c>
      <c r="C179" s="31"/>
      <c r="D179" s="31"/>
      <c r="E179" s="31"/>
      <c r="F179" s="31"/>
      <c r="G179" s="31"/>
      <c r="H179" s="31"/>
    </row>
    <row r="180" spans="2:8" ht="13.5" thickBot="1" x14ac:dyDescent="0.25">
      <c r="B180" s="7" t="s">
        <v>9</v>
      </c>
      <c r="C180" s="31"/>
      <c r="D180" s="31"/>
      <c r="E180" s="31"/>
      <c r="F180" s="31">
        <v>14705</v>
      </c>
      <c r="G180" s="31"/>
      <c r="H180" s="31"/>
    </row>
    <row r="181" spans="2:8" ht="13.5" thickBot="1" x14ac:dyDescent="0.25">
      <c r="B181" s="7" t="s">
        <v>10</v>
      </c>
      <c r="C181" s="31"/>
      <c r="D181" s="31"/>
      <c r="E181" s="31"/>
      <c r="F181" s="31"/>
      <c r="G181" s="31"/>
      <c r="H181" s="31"/>
    </row>
    <row r="182" spans="2:8" ht="13.5" thickBot="1" x14ac:dyDescent="0.25">
      <c r="B182" s="6"/>
      <c r="C182" s="31"/>
      <c r="D182" s="31"/>
      <c r="E182" s="31"/>
      <c r="F182" s="31"/>
      <c r="G182" s="31"/>
      <c r="H182" s="31"/>
    </row>
    <row r="183" spans="2:8" s="18" customFormat="1" ht="26.25" thickBot="1" x14ac:dyDescent="0.25">
      <c r="B183" s="21" t="s">
        <v>11</v>
      </c>
      <c r="C183" s="30">
        <f>+SUM(C184:C187)</f>
        <v>0</v>
      </c>
      <c r="D183" s="30">
        <f t="shared" ref="D183:H183" si="25">+SUM(D184:D187)</f>
        <v>0</v>
      </c>
      <c r="E183" s="30">
        <f t="shared" si="25"/>
        <v>0</v>
      </c>
      <c r="F183" s="30">
        <f t="shared" si="25"/>
        <v>0</v>
      </c>
      <c r="G183" s="30">
        <f t="shared" si="25"/>
        <v>0</v>
      </c>
      <c r="H183" s="30">
        <f t="shared" si="25"/>
        <v>0</v>
      </c>
    </row>
    <row r="184" spans="2:8" ht="13.5" thickBot="1" x14ac:dyDescent="0.25">
      <c r="B184" s="6" t="s">
        <v>18</v>
      </c>
      <c r="C184" s="31"/>
      <c r="D184" s="31"/>
      <c r="E184" s="31"/>
      <c r="F184" s="31"/>
      <c r="G184" s="31"/>
      <c r="H184" s="31"/>
    </row>
    <row r="185" spans="2:8" ht="13.5" hidden="1" thickBot="1" x14ac:dyDescent="0.25">
      <c r="B185" s="6" t="s">
        <v>12</v>
      </c>
      <c r="C185" s="31"/>
      <c r="D185" s="31"/>
      <c r="E185" s="31"/>
      <c r="F185" s="31"/>
      <c r="G185" s="31"/>
      <c r="H185" s="31"/>
    </row>
    <row r="186" spans="2:8" ht="13.5" hidden="1" thickBot="1" x14ac:dyDescent="0.25">
      <c r="B186" s="6" t="s">
        <v>12</v>
      </c>
      <c r="C186" s="31"/>
      <c r="D186" s="31"/>
      <c r="E186" s="31"/>
      <c r="F186" s="31"/>
      <c r="G186" s="31"/>
      <c r="H186" s="31"/>
    </row>
    <row r="187" spans="2:8" ht="13.5" thickBot="1" x14ac:dyDescent="0.25">
      <c r="B187" s="6"/>
      <c r="C187" s="31"/>
      <c r="D187" s="31"/>
      <c r="E187" s="31"/>
      <c r="F187" s="31"/>
      <c r="G187" s="31"/>
      <c r="H187" s="31"/>
    </row>
    <row r="188" spans="2:8" ht="13.5" thickBot="1" x14ac:dyDescent="0.25">
      <c r="B188" s="21" t="s">
        <v>13</v>
      </c>
      <c r="C188" s="30">
        <f>+C183+C177</f>
        <v>0</v>
      </c>
      <c r="D188" s="30">
        <f t="shared" ref="D188:H188" si="26">+D183+D177</f>
        <v>0</v>
      </c>
      <c r="E188" s="30">
        <f t="shared" si="26"/>
        <v>0</v>
      </c>
      <c r="F188" s="30">
        <f t="shared" si="26"/>
        <v>14705</v>
      </c>
      <c r="G188" s="30">
        <f t="shared" si="26"/>
        <v>0</v>
      </c>
      <c r="H188" s="30">
        <f t="shared" si="26"/>
        <v>0</v>
      </c>
    </row>
    <row r="189" spans="2:8" ht="13.5" thickBot="1" x14ac:dyDescent="0.25">
      <c r="B189" s="6"/>
      <c r="C189" s="31"/>
      <c r="D189" s="31"/>
      <c r="E189" s="31"/>
      <c r="F189" s="31"/>
      <c r="G189" s="31"/>
      <c r="H189" s="31"/>
    </row>
    <row r="190" spans="2:8" ht="13.5" thickBot="1" x14ac:dyDescent="0.25">
      <c r="B190" s="6" t="s">
        <v>14</v>
      </c>
      <c r="C190" s="32"/>
      <c r="D190" s="32"/>
      <c r="E190" s="32"/>
      <c r="F190" s="32"/>
      <c r="G190" s="32"/>
      <c r="H190" s="32"/>
    </row>
    <row r="191" spans="2:8" x14ac:dyDescent="0.2">
      <c r="B191" s="24"/>
      <c r="C191" s="33"/>
      <c r="D191" s="33"/>
      <c r="E191" s="33"/>
      <c r="F191" s="33"/>
      <c r="G191" s="33"/>
      <c r="H191" s="33"/>
    </row>
    <row r="192" spans="2:8" ht="13.5" thickBot="1" x14ac:dyDescent="0.25">
      <c r="B192" s="24"/>
      <c r="C192" s="33"/>
      <c r="D192" s="33"/>
      <c r="E192" s="33"/>
      <c r="F192" s="33"/>
      <c r="G192" s="33"/>
      <c r="H192" s="33"/>
    </row>
    <row r="193" spans="2:8" ht="13.5" thickBot="1" x14ac:dyDescent="0.25">
      <c r="B193" s="54" t="s">
        <v>78</v>
      </c>
      <c r="C193" s="55"/>
      <c r="D193" s="55"/>
      <c r="E193" s="55"/>
      <c r="F193" s="55"/>
      <c r="G193" s="55"/>
      <c r="H193" s="56"/>
    </row>
    <row r="194" spans="2:8" ht="12.75" customHeight="1" x14ac:dyDescent="0.2">
      <c r="B194" s="22" t="s">
        <v>2</v>
      </c>
      <c r="C194" s="57" t="s">
        <v>25</v>
      </c>
      <c r="D194" s="51" t="s">
        <v>26</v>
      </c>
      <c r="E194" s="26" t="s">
        <v>4</v>
      </c>
      <c r="F194" s="26" t="s">
        <v>4</v>
      </c>
      <c r="G194" s="26" t="s">
        <v>4</v>
      </c>
      <c r="H194" s="26" t="s">
        <v>4</v>
      </c>
    </row>
    <row r="195" spans="2:8" x14ac:dyDescent="0.2">
      <c r="B195" s="22" t="s">
        <v>3</v>
      </c>
      <c r="C195" s="58"/>
      <c r="D195" s="52"/>
      <c r="E195" s="27" t="s">
        <v>5</v>
      </c>
      <c r="F195" s="27" t="s">
        <v>5</v>
      </c>
      <c r="G195" s="27" t="s">
        <v>5</v>
      </c>
      <c r="H195" s="27" t="s">
        <v>5</v>
      </c>
    </row>
    <row r="196" spans="2:8" ht="41.25" customHeight="1" thickBot="1" x14ac:dyDescent="0.25">
      <c r="B196" s="3"/>
      <c r="C196" s="59"/>
      <c r="D196" s="53"/>
      <c r="E196" s="28" t="s">
        <v>27</v>
      </c>
      <c r="F196" s="29" t="s">
        <v>28</v>
      </c>
      <c r="G196" s="29" t="s">
        <v>29</v>
      </c>
      <c r="H196" s="29" t="s">
        <v>30</v>
      </c>
    </row>
    <row r="197" spans="2:8" ht="13.5" thickBot="1" x14ac:dyDescent="0.25">
      <c r="B197" s="21" t="s">
        <v>6</v>
      </c>
      <c r="C197" s="30">
        <f>+C199+C200+C201</f>
        <v>460000</v>
      </c>
      <c r="D197" s="30">
        <f t="shared" ref="D197:H197" si="27">+D199+D200+D201</f>
        <v>460000</v>
      </c>
      <c r="E197" s="30">
        <f t="shared" si="27"/>
        <v>42566</v>
      </c>
      <c r="F197" s="30">
        <f t="shared" si="27"/>
        <v>136400</v>
      </c>
      <c r="G197" s="30">
        <f t="shared" si="27"/>
        <v>0</v>
      </c>
      <c r="H197" s="30">
        <f t="shared" si="27"/>
        <v>0</v>
      </c>
    </row>
    <row r="198" spans="2:8" ht="13.5" thickBot="1" x14ac:dyDescent="0.25">
      <c r="B198" s="6" t="s">
        <v>7</v>
      </c>
      <c r="C198" s="31"/>
      <c r="D198" s="31"/>
      <c r="E198" s="31"/>
      <c r="F198" s="31"/>
      <c r="G198" s="31"/>
      <c r="H198" s="31"/>
    </row>
    <row r="199" spans="2:8" ht="13.5" thickBot="1" x14ac:dyDescent="0.25">
      <c r="B199" s="7" t="s">
        <v>8</v>
      </c>
      <c r="C199" s="31"/>
      <c r="D199" s="31"/>
      <c r="E199" s="31"/>
      <c r="F199" s="31"/>
      <c r="G199" s="31"/>
      <c r="H199" s="31"/>
    </row>
    <row r="200" spans="2:8" ht="13.5" thickBot="1" x14ac:dyDescent="0.25">
      <c r="B200" s="7" t="s">
        <v>9</v>
      </c>
      <c r="C200" s="31">
        <v>460000</v>
      </c>
      <c r="D200" s="31">
        <v>460000</v>
      </c>
      <c r="E200" s="31">
        <v>42566</v>
      </c>
      <c r="F200" s="31">
        <v>136400</v>
      </c>
      <c r="G200" s="31"/>
      <c r="H200" s="31"/>
    </row>
    <row r="201" spans="2:8" ht="13.5" thickBot="1" x14ac:dyDescent="0.25">
      <c r="B201" s="7" t="s">
        <v>10</v>
      </c>
      <c r="C201" s="31"/>
      <c r="D201" s="31"/>
      <c r="E201" s="31"/>
      <c r="F201" s="31"/>
      <c r="G201" s="31"/>
      <c r="H201" s="31"/>
    </row>
    <row r="202" spans="2:8" ht="13.5" thickBot="1" x14ac:dyDescent="0.25">
      <c r="B202" s="6"/>
      <c r="C202" s="31"/>
      <c r="D202" s="31"/>
      <c r="E202" s="31"/>
      <c r="F202" s="31"/>
      <c r="G202" s="31"/>
      <c r="H202" s="31"/>
    </row>
    <row r="203" spans="2:8" s="18" customFormat="1" ht="26.25" thickBot="1" x14ac:dyDescent="0.25">
      <c r="B203" s="21" t="s">
        <v>11</v>
      </c>
      <c r="C203" s="30">
        <f>+SUM(C204:C207)</f>
        <v>0</v>
      </c>
      <c r="D203" s="30">
        <f t="shared" ref="D203:H203" si="28">+SUM(D204:D207)</f>
        <v>0</v>
      </c>
      <c r="E203" s="30">
        <f t="shared" si="28"/>
        <v>0</v>
      </c>
      <c r="F203" s="30">
        <f t="shared" si="28"/>
        <v>0</v>
      </c>
      <c r="G203" s="30">
        <f t="shared" si="28"/>
        <v>0</v>
      </c>
      <c r="H203" s="30">
        <f t="shared" si="28"/>
        <v>0</v>
      </c>
    </row>
    <row r="204" spans="2:8" ht="13.5" thickBot="1" x14ac:dyDescent="0.25">
      <c r="B204" s="6" t="s">
        <v>18</v>
      </c>
      <c r="C204" s="31"/>
      <c r="D204" s="31"/>
      <c r="E204" s="31"/>
      <c r="F204" s="31"/>
      <c r="G204" s="31"/>
      <c r="H204" s="31"/>
    </row>
    <row r="205" spans="2:8" ht="13.5" hidden="1" thickBot="1" x14ac:dyDescent="0.25">
      <c r="B205" s="6" t="s">
        <v>12</v>
      </c>
      <c r="C205" s="31"/>
      <c r="D205" s="31"/>
      <c r="E205" s="31"/>
      <c r="F205" s="31"/>
      <c r="G205" s="31"/>
      <c r="H205" s="31"/>
    </row>
    <row r="206" spans="2:8" ht="13.5" hidden="1" thickBot="1" x14ac:dyDescent="0.25">
      <c r="B206" s="6" t="s">
        <v>12</v>
      </c>
      <c r="C206" s="31"/>
      <c r="D206" s="31"/>
      <c r="E206" s="31"/>
      <c r="F206" s="31"/>
      <c r="G206" s="31"/>
      <c r="H206" s="31"/>
    </row>
    <row r="207" spans="2:8" ht="13.5" thickBot="1" x14ac:dyDescent="0.25">
      <c r="B207" s="6"/>
      <c r="C207" s="31"/>
      <c r="D207" s="31"/>
      <c r="E207" s="31"/>
      <c r="F207" s="31"/>
      <c r="G207" s="31"/>
      <c r="H207" s="31"/>
    </row>
    <row r="208" spans="2:8" ht="13.5" thickBot="1" x14ac:dyDescent="0.25">
      <c r="B208" s="21" t="s">
        <v>13</v>
      </c>
      <c r="C208" s="30">
        <f>+C203+C197</f>
        <v>460000</v>
      </c>
      <c r="D208" s="30">
        <f t="shared" ref="D208:H208" si="29">+D203+D197</f>
        <v>460000</v>
      </c>
      <c r="E208" s="30">
        <f t="shared" si="29"/>
        <v>42566</v>
      </c>
      <c r="F208" s="30">
        <f t="shared" si="29"/>
        <v>136400</v>
      </c>
      <c r="G208" s="30">
        <f t="shared" si="29"/>
        <v>0</v>
      </c>
      <c r="H208" s="30">
        <f t="shared" si="29"/>
        <v>0</v>
      </c>
    </row>
    <row r="209" spans="2:8" ht="13.5" thickBot="1" x14ac:dyDescent="0.25">
      <c r="B209" s="6"/>
      <c r="C209" s="31"/>
      <c r="D209" s="31"/>
      <c r="E209" s="31"/>
      <c r="F209" s="31"/>
      <c r="G209" s="31"/>
      <c r="H209" s="31"/>
    </row>
    <row r="210" spans="2:8" ht="13.5" thickBot="1" x14ac:dyDescent="0.25">
      <c r="B210" s="6" t="s">
        <v>14</v>
      </c>
      <c r="C210" s="32"/>
      <c r="D210" s="32"/>
      <c r="E210" s="32"/>
      <c r="F210" s="32"/>
      <c r="G210" s="32"/>
      <c r="H210" s="32"/>
    </row>
    <row r="211" spans="2:8" x14ac:dyDescent="0.2">
      <c r="B211" s="24"/>
      <c r="C211" s="33"/>
      <c r="D211" s="33"/>
      <c r="E211" s="33"/>
      <c r="F211" s="33"/>
      <c r="G211" s="33"/>
      <c r="H211" s="33"/>
    </row>
    <row r="212" spans="2:8" ht="13.5" thickBot="1" x14ac:dyDescent="0.25">
      <c r="B212" s="24"/>
      <c r="C212" s="33"/>
      <c r="D212" s="33"/>
      <c r="E212" s="33"/>
      <c r="F212" s="33"/>
      <c r="G212" s="33"/>
      <c r="H212" s="33"/>
    </row>
    <row r="213" spans="2:8" ht="13.5" thickBot="1" x14ac:dyDescent="0.25">
      <c r="B213" s="54" t="s">
        <v>79</v>
      </c>
      <c r="C213" s="55"/>
      <c r="D213" s="55"/>
      <c r="E213" s="55"/>
      <c r="F213" s="55"/>
      <c r="G213" s="55"/>
      <c r="H213" s="56"/>
    </row>
    <row r="214" spans="2:8" ht="12.75" customHeight="1" x14ac:dyDescent="0.2">
      <c r="B214" s="22" t="s">
        <v>2</v>
      </c>
      <c r="C214" s="57" t="s">
        <v>25</v>
      </c>
      <c r="D214" s="51" t="s">
        <v>26</v>
      </c>
      <c r="E214" s="26" t="s">
        <v>4</v>
      </c>
      <c r="F214" s="26" t="s">
        <v>4</v>
      </c>
      <c r="G214" s="26" t="s">
        <v>4</v>
      </c>
      <c r="H214" s="26" t="s">
        <v>4</v>
      </c>
    </row>
    <row r="215" spans="2:8" x14ac:dyDescent="0.2">
      <c r="B215" s="22" t="s">
        <v>3</v>
      </c>
      <c r="C215" s="58"/>
      <c r="D215" s="52"/>
      <c r="E215" s="27" t="s">
        <v>5</v>
      </c>
      <c r="F215" s="27" t="s">
        <v>5</v>
      </c>
      <c r="G215" s="27" t="s">
        <v>5</v>
      </c>
      <c r="H215" s="27" t="s">
        <v>5</v>
      </c>
    </row>
    <row r="216" spans="2:8" ht="41.25" customHeight="1" thickBot="1" x14ac:dyDescent="0.25">
      <c r="B216" s="3"/>
      <c r="C216" s="59"/>
      <c r="D216" s="53"/>
      <c r="E216" s="28" t="s">
        <v>27</v>
      </c>
      <c r="F216" s="29" t="s">
        <v>28</v>
      </c>
      <c r="G216" s="29" t="s">
        <v>29</v>
      </c>
      <c r="H216" s="29" t="s">
        <v>30</v>
      </c>
    </row>
    <row r="217" spans="2:8" ht="13.5" thickBot="1" x14ac:dyDescent="0.25">
      <c r="B217" s="21" t="s">
        <v>6</v>
      </c>
      <c r="C217" s="30">
        <f>+C219+C220+C221</f>
        <v>32534700</v>
      </c>
      <c r="D217" s="30">
        <f t="shared" ref="D217:H217" si="30">+D219+D220+D221</f>
        <v>32566602</v>
      </c>
      <c r="E217" s="30">
        <f t="shared" si="30"/>
        <v>6218322</v>
      </c>
      <c r="F217" s="30">
        <f t="shared" si="30"/>
        <v>12467516</v>
      </c>
      <c r="G217" s="30">
        <f t="shared" si="30"/>
        <v>0</v>
      </c>
      <c r="H217" s="30">
        <f t="shared" si="30"/>
        <v>0</v>
      </c>
    </row>
    <row r="218" spans="2:8" ht="13.5" thickBot="1" x14ac:dyDescent="0.25">
      <c r="B218" s="6" t="s">
        <v>7</v>
      </c>
      <c r="C218" s="31"/>
      <c r="D218" s="31"/>
      <c r="E218" s="31"/>
      <c r="F218" s="31"/>
      <c r="G218" s="31"/>
      <c r="H218" s="31"/>
    </row>
    <row r="219" spans="2:8" ht="13.5" thickBot="1" x14ac:dyDescent="0.25">
      <c r="B219" s="7" t="s">
        <v>8</v>
      </c>
      <c r="C219" s="31">
        <v>20053800</v>
      </c>
      <c r="D219" s="31">
        <v>20053800</v>
      </c>
      <c r="E219" s="31">
        <v>4430097</v>
      </c>
      <c r="F219" s="31">
        <v>9118159</v>
      </c>
      <c r="G219" s="31"/>
      <c r="H219" s="31"/>
    </row>
    <row r="220" spans="2:8" ht="13.5" thickBot="1" x14ac:dyDescent="0.25">
      <c r="B220" s="7" t="s">
        <v>9</v>
      </c>
      <c r="C220" s="31">
        <v>7706900</v>
      </c>
      <c r="D220" s="31">
        <v>7738802</v>
      </c>
      <c r="E220" s="31">
        <v>1441246</v>
      </c>
      <c r="F220" s="31">
        <v>2981202</v>
      </c>
      <c r="G220" s="31"/>
      <c r="H220" s="31"/>
    </row>
    <row r="221" spans="2:8" ht="13.5" thickBot="1" x14ac:dyDescent="0.25">
      <c r="B221" s="7" t="s">
        <v>10</v>
      </c>
      <c r="C221" s="31">
        <v>4774000</v>
      </c>
      <c r="D221" s="31">
        <v>4774000</v>
      </c>
      <c r="E221" s="31">
        <v>346979</v>
      </c>
      <c r="F221" s="31">
        <v>368155</v>
      </c>
      <c r="G221" s="31"/>
      <c r="H221" s="31"/>
    </row>
    <row r="222" spans="2:8" ht="13.5" thickBot="1" x14ac:dyDescent="0.25">
      <c r="B222" s="6"/>
      <c r="C222" s="31"/>
      <c r="D222" s="31"/>
      <c r="E222" s="31"/>
      <c r="F222" s="31"/>
      <c r="G222" s="31"/>
      <c r="H222" s="31"/>
    </row>
    <row r="223" spans="2:8" s="18" customFormat="1" ht="26.25" thickBot="1" x14ac:dyDescent="0.25">
      <c r="B223" s="21" t="s">
        <v>11</v>
      </c>
      <c r="C223" s="30">
        <f>+SUM(C224:C227)</f>
        <v>0</v>
      </c>
      <c r="D223" s="30">
        <f t="shared" ref="D223:H223" si="31">+SUM(D224:D227)</f>
        <v>0</v>
      </c>
      <c r="E223" s="30">
        <f t="shared" si="31"/>
        <v>0</v>
      </c>
      <c r="F223" s="30">
        <f t="shared" si="31"/>
        <v>0</v>
      </c>
      <c r="G223" s="30">
        <f t="shared" si="31"/>
        <v>0</v>
      </c>
      <c r="H223" s="30">
        <f t="shared" si="31"/>
        <v>0</v>
      </c>
    </row>
    <row r="224" spans="2:8" ht="13.5" thickBot="1" x14ac:dyDescent="0.25">
      <c r="B224" s="6" t="s">
        <v>18</v>
      </c>
      <c r="C224" s="31"/>
      <c r="D224" s="31"/>
      <c r="E224" s="31"/>
      <c r="F224" s="31"/>
      <c r="G224" s="31"/>
      <c r="H224" s="31"/>
    </row>
    <row r="225" spans="2:8" ht="13.5" hidden="1" thickBot="1" x14ac:dyDescent="0.25">
      <c r="B225" s="6" t="s">
        <v>12</v>
      </c>
      <c r="C225" s="31"/>
      <c r="D225" s="31"/>
      <c r="E225" s="31"/>
      <c r="F225" s="31"/>
      <c r="G225" s="31"/>
      <c r="H225" s="31"/>
    </row>
    <row r="226" spans="2:8" ht="13.5" hidden="1" thickBot="1" x14ac:dyDescent="0.25">
      <c r="B226" s="6" t="s">
        <v>12</v>
      </c>
      <c r="C226" s="31"/>
      <c r="D226" s="31"/>
      <c r="E226" s="31"/>
      <c r="F226" s="31"/>
      <c r="G226" s="31"/>
      <c r="H226" s="31"/>
    </row>
    <row r="227" spans="2:8" ht="13.5" thickBot="1" x14ac:dyDescent="0.25">
      <c r="B227" s="6"/>
      <c r="C227" s="31"/>
      <c r="D227" s="31"/>
      <c r="E227" s="31"/>
      <c r="F227" s="31"/>
      <c r="G227" s="31"/>
      <c r="H227" s="31"/>
    </row>
    <row r="228" spans="2:8" ht="13.5" thickBot="1" x14ac:dyDescent="0.25">
      <c r="B228" s="21" t="s">
        <v>13</v>
      </c>
      <c r="C228" s="30">
        <f>+C223+C217</f>
        <v>32534700</v>
      </c>
      <c r="D228" s="30">
        <f t="shared" ref="D228:H228" si="32">+D223+D217</f>
        <v>32566602</v>
      </c>
      <c r="E228" s="30">
        <f t="shared" si="32"/>
        <v>6218322</v>
      </c>
      <c r="F228" s="30">
        <f t="shared" si="32"/>
        <v>12467516</v>
      </c>
      <c r="G228" s="30">
        <f t="shared" si="32"/>
        <v>0</v>
      </c>
      <c r="H228" s="30">
        <f t="shared" si="32"/>
        <v>0</v>
      </c>
    </row>
    <row r="229" spans="2:8" ht="13.5" thickBot="1" x14ac:dyDescent="0.25">
      <c r="B229" s="6"/>
      <c r="C229" s="31"/>
      <c r="D229" s="31"/>
      <c r="E229" s="31"/>
      <c r="F229" s="31"/>
      <c r="G229" s="31"/>
      <c r="H229" s="31"/>
    </row>
    <row r="230" spans="2:8" ht="13.5" thickBot="1" x14ac:dyDescent="0.25">
      <c r="B230" s="6" t="s">
        <v>14</v>
      </c>
      <c r="C230" s="32">
        <v>659</v>
      </c>
      <c r="D230" s="32">
        <v>661</v>
      </c>
      <c r="E230" s="32">
        <v>608</v>
      </c>
      <c r="F230" s="32">
        <v>551</v>
      </c>
      <c r="G230" s="32"/>
      <c r="H230" s="32"/>
    </row>
    <row r="231" spans="2:8" x14ac:dyDescent="0.2">
      <c r="B231" s="24"/>
      <c r="C231" s="33"/>
      <c r="D231" s="33"/>
      <c r="E231" s="33"/>
      <c r="F231" s="33"/>
      <c r="G231" s="33"/>
      <c r="H231" s="33"/>
    </row>
    <row r="232" spans="2:8" ht="13.5" thickBot="1" x14ac:dyDescent="0.25">
      <c r="B232" s="24"/>
      <c r="C232" s="33"/>
      <c r="D232" s="33"/>
      <c r="E232" s="33"/>
      <c r="F232" s="33"/>
      <c r="G232" s="33"/>
      <c r="H232" s="33"/>
    </row>
    <row r="233" spans="2:8" ht="13.5" thickBot="1" x14ac:dyDescent="0.25">
      <c r="B233" s="54" t="s">
        <v>80</v>
      </c>
      <c r="C233" s="55"/>
      <c r="D233" s="55"/>
      <c r="E233" s="55"/>
      <c r="F233" s="55"/>
      <c r="G233" s="55"/>
      <c r="H233" s="56"/>
    </row>
    <row r="234" spans="2:8" ht="12.75" customHeight="1" x14ac:dyDescent="0.2">
      <c r="B234" s="22" t="s">
        <v>2</v>
      </c>
      <c r="C234" s="57" t="s">
        <v>25</v>
      </c>
      <c r="D234" s="51" t="s">
        <v>26</v>
      </c>
      <c r="E234" s="26" t="s">
        <v>4</v>
      </c>
      <c r="F234" s="26" t="s">
        <v>4</v>
      </c>
      <c r="G234" s="26" t="s">
        <v>4</v>
      </c>
      <c r="H234" s="26" t="s">
        <v>4</v>
      </c>
    </row>
    <row r="235" spans="2:8" x14ac:dyDescent="0.2">
      <c r="B235" s="22" t="s">
        <v>3</v>
      </c>
      <c r="C235" s="58"/>
      <c r="D235" s="52"/>
      <c r="E235" s="27" t="s">
        <v>5</v>
      </c>
      <c r="F235" s="27" t="s">
        <v>5</v>
      </c>
      <c r="G235" s="27" t="s">
        <v>5</v>
      </c>
      <c r="H235" s="27" t="s">
        <v>5</v>
      </c>
    </row>
    <row r="236" spans="2:8" ht="41.25" customHeight="1" thickBot="1" x14ac:dyDescent="0.25">
      <c r="B236" s="3"/>
      <c r="C236" s="59"/>
      <c r="D236" s="53"/>
      <c r="E236" s="28" t="s">
        <v>27</v>
      </c>
      <c r="F236" s="29" t="s">
        <v>28</v>
      </c>
      <c r="G236" s="29" t="s">
        <v>29</v>
      </c>
      <c r="H236" s="29" t="s">
        <v>30</v>
      </c>
    </row>
    <row r="237" spans="2:8" ht="13.5" thickBot="1" x14ac:dyDescent="0.25">
      <c r="B237" s="21" t="s">
        <v>6</v>
      </c>
      <c r="C237" s="30">
        <f>+C239+C240+C241</f>
        <v>97120500</v>
      </c>
      <c r="D237" s="30">
        <f t="shared" ref="D237:H237" si="33">+D239+D240+D241</f>
        <v>98832668</v>
      </c>
      <c r="E237" s="30">
        <f t="shared" si="33"/>
        <v>23209429</v>
      </c>
      <c r="F237" s="30">
        <f t="shared" si="33"/>
        <v>46570067</v>
      </c>
      <c r="G237" s="30">
        <f t="shared" si="33"/>
        <v>0</v>
      </c>
      <c r="H237" s="30">
        <f t="shared" si="33"/>
        <v>0</v>
      </c>
    </row>
    <row r="238" spans="2:8" ht="13.5" thickBot="1" x14ac:dyDescent="0.25">
      <c r="B238" s="6" t="s">
        <v>7</v>
      </c>
      <c r="C238" s="31"/>
      <c r="D238" s="31"/>
      <c r="E238" s="31"/>
      <c r="F238" s="31"/>
      <c r="G238" s="31"/>
      <c r="H238" s="31"/>
    </row>
    <row r="239" spans="2:8" ht="13.5" thickBot="1" x14ac:dyDescent="0.25">
      <c r="B239" s="7" t="s">
        <v>8</v>
      </c>
      <c r="C239" s="31">
        <v>16897900</v>
      </c>
      <c r="D239" s="31">
        <v>16897900</v>
      </c>
      <c r="E239" s="31">
        <v>3893027</v>
      </c>
      <c r="F239" s="31">
        <v>8011969</v>
      </c>
      <c r="G239" s="31"/>
      <c r="H239" s="31"/>
    </row>
    <row r="240" spans="2:8" ht="13.5" thickBot="1" x14ac:dyDescent="0.25">
      <c r="B240" s="7" t="s">
        <v>9</v>
      </c>
      <c r="C240" s="31">
        <v>76867800</v>
      </c>
      <c r="D240" s="31">
        <f>78579968</f>
        <v>78579968</v>
      </c>
      <c r="E240" s="31">
        <f>19288056</f>
        <v>19288056</v>
      </c>
      <c r="F240" s="31">
        <f>38138826</f>
        <v>38138826</v>
      </c>
      <c r="G240" s="31"/>
      <c r="H240" s="31"/>
    </row>
    <row r="241" spans="2:8" ht="13.5" thickBot="1" x14ac:dyDescent="0.25">
      <c r="B241" s="7" t="s">
        <v>10</v>
      </c>
      <c r="C241" s="31">
        <v>3354800</v>
      </c>
      <c r="D241" s="31">
        <v>3354800</v>
      </c>
      <c r="E241" s="31">
        <v>28346</v>
      </c>
      <c r="F241" s="31">
        <v>419272</v>
      </c>
      <c r="G241" s="31"/>
      <c r="H241" s="31"/>
    </row>
    <row r="242" spans="2:8" ht="13.5" thickBot="1" x14ac:dyDescent="0.25">
      <c r="B242" s="6"/>
      <c r="C242" s="31"/>
      <c r="D242" s="31"/>
      <c r="E242" s="31"/>
      <c r="F242" s="31"/>
      <c r="G242" s="31"/>
      <c r="H242" s="31"/>
    </row>
    <row r="243" spans="2:8" s="18" customFormat="1" ht="26.25" thickBot="1" x14ac:dyDescent="0.25">
      <c r="B243" s="21" t="s">
        <v>11</v>
      </c>
      <c r="C243" s="30">
        <f>+SUM(C244:C247)</f>
        <v>500000</v>
      </c>
      <c r="D243" s="30">
        <f t="shared" ref="D243:H243" si="34">+SUM(D244:D247)</f>
        <v>500000</v>
      </c>
      <c r="E243" s="30">
        <f t="shared" si="34"/>
        <v>0</v>
      </c>
      <c r="F243" s="30">
        <f t="shared" si="34"/>
        <v>0</v>
      </c>
      <c r="G243" s="30">
        <f t="shared" si="34"/>
        <v>0</v>
      </c>
      <c r="H243" s="30">
        <f t="shared" si="34"/>
        <v>0</v>
      </c>
    </row>
    <row r="244" spans="2:8" ht="13.5" thickBot="1" x14ac:dyDescent="0.25">
      <c r="B244" s="6" t="s">
        <v>18</v>
      </c>
      <c r="C244" s="31"/>
      <c r="D244" s="31"/>
      <c r="E244" s="31"/>
      <c r="F244" s="31"/>
      <c r="G244" s="31"/>
      <c r="H244" s="31"/>
    </row>
    <row r="245" spans="2:8" ht="26.25" thickBot="1" x14ac:dyDescent="0.25">
      <c r="B245" s="6" t="s">
        <v>93</v>
      </c>
      <c r="C245" s="31">
        <v>500000</v>
      </c>
      <c r="D245" s="31">
        <v>500000</v>
      </c>
      <c r="E245" s="31"/>
      <c r="F245" s="31"/>
      <c r="G245" s="31"/>
      <c r="H245" s="31"/>
    </row>
    <row r="246" spans="2:8" ht="13.5" hidden="1" thickBot="1" x14ac:dyDescent="0.25">
      <c r="B246" s="6" t="s">
        <v>12</v>
      </c>
      <c r="C246" s="31"/>
      <c r="D246" s="31"/>
      <c r="E246" s="31"/>
      <c r="F246" s="31"/>
      <c r="G246" s="31"/>
      <c r="H246" s="31"/>
    </row>
    <row r="247" spans="2:8" ht="13.5" thickBot="1" x14ac:dyDescent="0.25">
      <c r="B247" s="6"/>
      <c r="C247" s="31"/>
      <c r="D247" s="31"/>
      <c r="E247" s="31"/>
      <c r="F247" s="31"/>
      <c r="G247" s="31"/>
      <c r="H247" s="31"/>
    </row>
    <row r="248" spans="2:8" ht="13.5" thickBot="1" x14ac:dyDescent="0.25">
      <c r="B248" s="21" t="s">
        <v>13</v>
      </c>
      <c r="C248" s="30">
        <f>+C243+C237</f>
        <v>97620500</v>
      </c>
      <c r="D248" s="30">
        <f>+D243+D237</f>
        <v>99332668</v>
      </c>
      <c r="E248" s="30">
        <f t="shared" ref="E248:H248" si="35">+E243+E237</f>
        <v>23209429</v>
      </c>
      <c r="F248" s="30">
        <f t="shared" si="35"/>
        <v>46570067</v>
      </c>
      <c r="G248" s="30">
        <f t="shared" si="35"/>
        <v>0</v>
      </c>
      <c r="H248" s="30">
        <f t="shared" si="35"/>
        <v>0</v>
      </c>
    </row>
    <row r="249" spans="2:8" ht="13.5" thickBot="1" x14ac:dyDescent="0.25">
      <c r="B249" s="6"/>
      <c r="C249" s="31"/>
      <c r="D249" s="31"/>
      <c r="E249" s="31"/>
      <c r="F249" s="31"/>
      <c r="G249" s="31"/>
      <c r="H249" s="31"/>
    </row>
    <row r="250" spans="2:8" ht="13.5" thickBot="1" x14ac:dyDescent="0.25">
      <c r="B250" s="6" t="s">
        <v>14</v>
      </c>
      <c r="C250" s="32">
        <v>709</v>
      </c>
      <c r="D250" s="32">
        <v>707</v>
      </c>
      <c r="E250" s="32">
        <v>633</v>
      </c>
      <c r="F250" s="32">
        <v>621</v>
      </c>
      <c r="G250" s="32"/>
      <c r="H250" s="32"/>
    </row>
    <row r="251" spans="2:8" x14ac:dyDescent="0.2">
      <c r="B251" s="24"/>
      <c r="C251" s="33"/>
      <c r="D251" s="33"/>
      <c r="E251" s="33"/>
      <c r="F251" s="33"/>
      <c r="G251" s="33"/>
      <c r="H251" s="33"/>
    </row>
    <row r="252" spans="2:8" ht="13.5" thickBot="1" x14ac:dyDescent="0.25">
      <c r="B252" s="24"/>
      <c r="C252" s="33"/>
      <c r="D252" s="33"/>
      <c r="E252" s="33"/>
      <c r="F252" s="33"/>
      <c r="G252" s="33"/>
      <c r="H252" s="33"/>
    </row>
    <row r="253" spans="2:8" ht="13.5" thickBot="1" x14ac:dyDescent="0.25">
      <c r="B253" s="54" t="s">
        <v>81</v>
      </c>
      <c r="C253" s="55"/>
      <c r="D253" s="55"/>
      <c r="E253" s="55"/>
      <c r="F253" s="55"/>
      <c r="G253" s="55"/>
      <c r="H253" s="56"/>
    </row>
    <row r="254" spans="2:8" ht="12.75" customHeight="1" x14ac:dyDescent="0.2">
      <c r="B254" s="22" t="s">
        <v>2</v>
      </c>
      <c r="C254" s="57" t="s">
        <v>25</v>
      </c>
      <c r="D254" s="51" t="s">
        <v>26</v>
      </c>
      <c r="E254" s="26" t="s">
        <v>4</v>
      </c>
      <c r="F254" s="26" t="s">
        <v>4</v>
      </c>
      <c r="G254" s="26" t="s">
        <v>4</v>
      </c>
      <c r="H254" s="26" t="s">
        <v>4</v>
      </c>
    </row>
    <row r="255" spans="2:8" x14ac:dyDescent="0.2">
      <c r="B255" s="22" t="s">
        <v>3</v>
      </c>
      <c r="C255" s="58"/>
      <c r="D255" s="52"/>
      <c r="E255" s="27" t="s">
        <v>5</v>
      </c>
      <c r="F255" s="27" t="s">
        <v>5</v>
      </c>
      <c r="G255" s="27" t="s">
        <v>5</v>
      </c>
      <c r="H255" s="27" t="s">
        <v>5</v>
      </c>
    </row>
    <row r="256" spans="2:8" ht="41.25" customHeight="1" thickBot="1" x14ac:dyDescent="0.25">
      <c r="B256" s="3"/>
      <c r="C256" s="59"/>
      <c r="D256" s="53"/>
      <c r="E256" s="28" t="s">
        <v>27</v>
      </c>
      <c r="F256" s="29" t="s">
        <v>28</v>
      </c>
      <c r="G256" s="29" t="s">
        <v>29</v>
      </c>
      <c r="H256" s="29" t="s">
        <v>30</v>
      </c>
    </row>
    <row r="257" spans="2:8" ht="13.5" thickBot="1" x14ac:dyDescent="0.25">
      <c r="B257" s="21" t="s">
        <v>6</v>
      </c>
      <c r="C257" s="30">
        <f>+C259+C260+C261</f>
        <v>810200</v>
      </c>
      <c r="D257" s="30">
        <f t="shared" ref="D257:H257" si="36">+D259+D260+D261</f>
        <v>810200</v>
      </c>
      <c r="E257" s="30">
        <f t="shared" si="36"/>
        <v>158261</v>
      </c>
      <c r="F257" s="30">
        <f t="shared" si="36"/>
        <v>359833</v>
      </c>
      <c r="G257" s="30">
        <f t="shared" si="36"/>
        <v>0</v>
      </c>
      <c r="H257" s="30">
        <f t="shared" si="36"/>
        <v>0</v>
      </c>
    </row>
    <row r="258" spans="2:8" ht="13.5" thickBot="1" x14ac:dyDescent="0.25">
      <c r="B258" s="6" t="s">
        <v>7</v>
      </c>
      <c r="C258" s="31"/>
      <c r="D258" s="31"/>
      <c r="E258" s="31"/>
      <c r="F258" s="31"/>
      <c r="G258" s="31"/>
      <c r="H258" s="31"/>
    </row>
    <row r="259" spans="2:8" ht="13.5" thickBot="1" x14ac:dyDescent="0.25">
      <c r="B259" s="7" t="s">
        <v>8</v>
      </c>
      <c r="C259" s="31">
        <v>592400</v>
      </c>
      <c r="D259" s="31">
        <v>592400</v>
      </c>
      <c r="E259" s="31">
        <v>129725</v>
      </c>
      <c r="F259" s="31">
        <v>273871</v>
      </c>
      <c r="G259" s="31"/>
      <c r="H259" s="31"/>
    </row>
    <row r="260" spans="2:8" ht="13.5" thickBot="1" x14ac:dyDescent="0.25">
      <c r="B260" s="7" t="s">
        <v>9</v>
      </c>
      <c r="C260" s="31">
        <v>192800</v>
      </c>
      <c r="D260" s="31">
        <v>192800</v>
      </c>
      <c r="E260" s="31">
        <v>28536</v>
      </c>
      <c r="F260" s="31">
        <v>85962</v>
      </c>
      <c r="G260" s="31"/>
      <c r="H260" s="31"/>
    </row>
    <row r="261" spans="2:8" ht="13.5" thickBot="1" x14ac:dyDescent="0.25">
      <c r="B261" s="7" t="s">
        <v>10</v>
      </c>
      <c r="C261" s="31">
        <v>25000</v>
      </c>
      <c r="D261" s="31">
        <v>25000</v>
      </c>
      <c r="E261" s="31"/>
      <c r="F261" s="31"/>
      <c r="G261" s="31"/>
      <c r="H261" s="31"/>
    </row>
    <row r="262" spans="2:8" ht="13.5" thickBot="1" x14ac:dyDescent="0.25">
      <c r="B262" s="6"/>
      <c r="C262" s="31"/>
      <c r="D262" s="31"/>
      <c r="E262" s="31"/>
      <c r="F262" s="31"/>
      <c r="G262" s="31"/>
      <c r="H262" s="31"/>
    </row>
    <row r="263" spans="2:8" s="18" customFormat="1" ht="26.25" thickBot="1" x14ac:dyDescent="0.25">
      <c r="B263" s="21" t="s">
        <v>11</v>
      </c>
      <c r="C263" s="30">
        <f>+SUM(C264:C267)</f>
        <v>0</v>
      </c>
      <c r="D263" s="30">
        <f t="shared" ref="D263:H263" si="37">+SUM(D264:D267)</f>
        <v>0</v>
      </c>
      <c r="E263" s="30">
        <f t="shared" si="37"/>
        <v>0</v>
      </c>
      <c r="F263" s="30">
        <f t="shared" si="37"/>
        <v>0</v>
      </c>
      <c r="G263" s="30">
        <f t="shared" si="37"/>
        <v>0</v>
      </c>
      <c r="H263" s="30">
        <f t="shared" si="37"/>
        <v>0</v>
      </c>
    </row>
    <row r="264" spans="2:8" ht="13.5" thickBot="1" x14ac:dyDescent="0.25">
      <c r="B264" s="6" t="s">
        <v>18</v>
      </c>
      <c r="C264" s="31"/>
      <c r="D264" s="31"/>
      <c r="E264" s="31"/>
      <c r="F264" s="31"/>
      <c r="G264" s="31"/>
      <c r="H264" s="31"/>
    </row>
    <row r="265" spans="2:8" ht="13.5" hidden="1" thickBot="1" x14ac:dyDescent="0.25">
      <c r="B265" s="6" t="s">
        <v>12</v>
      </c>
      <c r="C265" s="31"/>
      <c r="D265" s="31"/>
      <c r="E265" s="31"/>
      <c r="F265" s="31"/>
      <c r="G265" s="31"/>
      <c r="H265" s="31"/>
    </row>
    <row r="266" spans="2:8" ht="13.5" hidden="1" thickBot="1" x14ac:dyDescent="0.25">
      <c r="B266" s="6" t="s">
        <v>12</v>
      </c>
      <c r="C266" s="31"/>
      <c r="D266" s="31"/>
      <c r="E266" s="31"/>
      <c r="F266" s="31"/>
      <c r="G266" s="31"/>
      <c r="H266" s="31"/>
    </row>
    <row r="267" spans="2:8" ht="13.5" thickBot="1" x14ac:dyDescent="0.25">
      <c r="B267" s="6"/>
      <c r="C267" s="31"/>
      <c r="D267" s="31"/>
      <c r="E267" s="31"/>
      <c r="F267" s="31"/>
      <c r="G267" s="31"/>
      <c r="H267" s="31"/>
    </row>
    <row r="268" spans="2:8" ht="13.5" thickBot="1" x14ac:dyDescent="0.25">
      <c r="B268" s="21" t="s">
        <v>13</v>
      </c>
      <c r="C268" s="30">
        <f>+C263+C257</f>
        <v>810200</v>
      </c>
      <c r="D268" s="30">
        <f t="shared" ref="D268:H268" si="38">+D263+D257</f>
        <v>810200</v>
      </c>
      <c r="E268" s="30">
        <f t="shared" si="38"/>
        <v>158261</v>
      </c>
      <c r="F268" s="30">
        <f t="shared" si="38"/>
        <v>359833</v>
      </c>
      <c r="G268" s="30">
        <f t="shared" si="38"/>
        <v>0</v>
      </c>
      <c r="H268" s="30">
        <f t="shared" si="38"/>
        <v>0</v>
      </c>
    </row>
    <row r="269" spans="2:8" ht="13.5" thickBot="1" x14ac:dyDescent="0.25">
      <c r="B269" s="6"/>
      <c r="C269" s="31"/>
      <c r="D269" s="31"/>
      <c r="E269" s="31"/>
      <c r="F269" s="31"/>
      <c r="G269" s="31"/>
      <c r="H269" s="31"/>
    </row>
    <row r="270" spans="2:8" ht="13.5" thickBot="1" x14ac:dyDescent="0.25">
      <c r="B270" s="6" t="s">
        <v>14</v>
      </c>
      <c r="C270" s="32">
        <v>21</v>
      </c>
      <c r="D270" s="32">
        <v>21</v>
      </c>
      <c r="E270" s="32">
        <v>19</v>
      </c>
      <c r="F270" s="32">
        <v>19</v>
      </c>
      <c r="G270" s="32"/>
      <c r="H270" s="32"/>
    </row>
    <row r="271" spans="2:8" x14ac:dyDescent="0.2">
      <c r="B271" s="24"/>
      <c r="C271" s="33"/>
      <c r="D271" s="33"/>
      <c r="E271" s="33"/>
      <c r="F271" s="33"/>
      <c r="G271" s="33"/>
      <c r="H271" s="33"/>
    </row>
    <row r="272" spans="2:8" ht="13.5" thickBot="1" x14ac:dyDescent="0.25">
      <c r="B272" s="24"/>
      <c r="C272" s="33"/>
      <c r="D272" s="33"/>
      <c r="E272" s="33"/>
      <c r="F272" s="33"/>
      <c r="G272" s="33"/>
      <c r="H272" s="33"/>
    </row>
    <row r="273" spans="2:8" ht="13.5" thickBot="1" x14ac:dyDescent="0.25">
      <c r="B273" s="54" t="s">
        <v>82</v>
      </c>
      <c r="C273" s="55"/>
      <c r="D273" s="55"/>
      <c r="E273" s="55"/>
      <c r="F273" s="55"/>
      <c r="G273" s="55"/>
      <c r="H273" s="56"/>
    </row>
    <row r="274" spans="2:8" ht="12.75" customHeight="1" x14ac:dyDescent="0.2">
      <c r="B274" s="22" t="s">
        <v>2</v>
      </c>
      <c r="C274" s="57" t="s">
        <v>25</v>
      </c>
      <c r="D274" s="51" t="s">
        <v>26</v>
      </c>
      <c r="E274" s="26" t="s">
        <v>4</v>
      </c>
      <c r="F274" s="26" t="s">
        <v>4</v>
      </c>
      <c r="G274" s="26" t="s">
        <v>4</v>
      </c>
      <c r="H274" s="26" t="s">
        <v>4</v>
      </c>
    </row>
    <row r="275" spans="2:8" x14ac:dyDescent="0.2">
      <c r="B275" s="22" t="s">
        <v>3</v>
      </c>
      <c r="C275" s="58"/>
      <c r="D275" s="52"/>
      <c r="E275" s="27" t="s">
        <v>5</v>
      </c>
      <c r="F275" s="27" t="s">
        <v>5</v>
      </c>
      <c r="G275" s="27" t="s">
        <v>5</v>
      </c>
      <c r="H275" s="27" t="s">
        <v>5</v>
      </c>
    </row>
    <row r="276" spans="2:8" ht="41.25" customHeight="1" thickBot="1" x14ac:dyDescent="0.25">
      <c r="B276" s="3"/>
      <c r="C276" s="59"/>
      <c r="D276" s="53"/>
      <c r="E276" s="28" t="s">
        <v>27</v>
      </c>
      <c r="F276" s="29" t="s">
        <v>28</v>
      </c>
      <c r="G276" s="29" t="s">
        <v>29</v>
      </c>
      <c r="H276" s="29" t="s">
        <v>30</v>
      </c>
    </row>
    <row r="277" spans="2:8" ht="13.5" thickBot="1" x14ac:dyDescent="0.25">
      <c r="B277" s="21" t="s">
        <v>6</v>
      </c>
      <c r="C277" s="30">
        <f>+C279+C280+C281</f>
        <v>437500</v>
      </c>
      <c r="D277" s="30">
        <f t="shared" ref="D277:H277" si="39">+D279+D280+D281</f>
        <v>437500</v>
      </c>
      <c r="E277" s="30">
        <f t="shared" si="39"/>
        <v>84105</v>
      </c>
      <c r="F277" s="30">
        <f t="shared" si="39"/>
        <v>177343</v>
      </c>
      <c r="G277" s="30">
        <f t="shared" si="39"/>
        <v>0</v>
      </c>
      <c r="H277" s="30">
        <f t="shared" si="39"/>
        <v>0</v>
      </c>
    </row>
    <row r="278" spans="2:8" ht="13.5" thickBot="1" x14ac:dyDescent="0.25">
      <c r="B278" s="6" t="s">
        <v>7</v>
      </c>
      <c r="C278" s="31"/>
      <c r="D278" s="31"/>
      <c r="E278" s="31"/>
      <c r="F278" s="31"/>
      <c r="G278" s="31"/>
      <c r="H278" s="31"/>
    </row>
    <row r="279" spans="2:8" ht="13.5" thickBot="1" x14ac:dyDescent="0.25">
      <c r="B279" s="7" t="s">
        <v>8</v>
      </c>
      <c r="C279" s="31">
        <v>241300</v>
      </c>
      <c r="D279" s="31">
        <v>241300</v>
      </c>
      <c r="E279" s="31">
        <v>56353</v>
      </c>
      <c r="F279" s="31">
        <v>117538</v>
      </c>
      <c r="G279" s="31"/>
      <c r="H279" s="31"/>
    </row>
    <row r="280" spans="2:8" ht="13.5" thickBot="1" x14ac:dyDescent="0.25">
      <c r="B280" s="7" t="s">
        <v>9</v>
      </c>
      <c r="C280" s="31">
        <v>147000</v>
      </c>
      <c r="D280" s="31">
        <v>147000</v>
      </c>
      <c r="E280" s="31">
        <v>27752</v>
      </c>
      <c r="F280" s="31">
        <v>52433</v>
      </c>
      <c r="G280" s="31"/>
      <c r="H280" s="31"/>
    </row>
    <row r="281" spans="2:8" ht="13.5" thickBot="1" x14ac:dyDescent="0.25">
      <c r="B281" s="7" t="s">
        <v>10</v>
      </c>
      <c r="C281" s="31">
        <v>49200</v>
      </c>
      <c r="D281" s="31">
        <v>49200</v>
      </c>
      <c r="E281" s="31"/>
      <c r="F281" s="31">
        <v>7372</v>
      </c>
      <c r="G281" s="31"/>
      <c r="H281" s="31"/>
    </row>
    <row r="282" spans="2:8" ht="13.5" thickBot="1" x14ac:dyDescent="0.25">
      <c r="B282" s="6"/>
      <c r="C282" s="31"/>
      <c r="D282" s="31"/>
      <c r="E282" s="31"/>
      <c r="F282" s="31"/>
      <c r="G282" s="31"/>
      <c r="H282" s="31"/>
    </row>
    <row r="283" spans="2:8" s="18" customFormat="1" ht="26.25" thickBot="1" x14ac:dyDescent="0.25">
      <c r="B283" s="21" t="s">
        <v>11</v>
      </c>
      <c r="C283" s="30">
        <f>+SUM(C284:C287)</f>
        <v>2300</v>
      </c>
      <c r="D283" s="30">
        <f t="shared" ref="D283:H283" si="40">+SUM(D284:D287)</f>
        <v>2300</v>
      </c>
      <c r="E283" s="30">
        <f t="shared" si="40"/>
        <v>2640</v>
      </c>
      <c r="F283" s="30">
        <f t="shared" si="40"/>
        <v>2640</v>
      </c>
      <c r="G283" s="30">
        <f t="shared" si="40"/>
        <v>0</v>
      </c>
      <c r="H283" s="30">
        <f t="shared" si="40"/>
        <v>0</v>
      </c>
    </row>
    <row r="284" spans="2:8" ht="13.5" thickBot="1" x14ac:dyDescent="0.25">
      <c r="B284" s="6" t="s">
        <v>18</v>
      </c>
      <c r="C284" s="31"/>
      <c r="D284" s="31"/>
      <c r="E284" s="31"/>
      <c r="F284" s="31"/>
      <c r="G284" s="31"/>
      <c r="H284" s="31"/>
    </row>
    <row r="285" spans="2:8" ht="39" thickBot="1" x14ac:dyDescent="0.25">
      <c r="B285" s="6" t="s">
        <v>92</v>
      </c>
      <c r="C285" s="31">
        <v>2300</v>
      </c>
      <c r="D285" s="31">
        <v>2300</v>
      </c>
      <c r="E285" s="31">
        <v>2640</v>
      </c>
      <c r="F285" s="31">
        <v>2640</v>
      </c>
      <c r="G285" s="31"/>
      <c r="H285" s="31"/>
    </row>
    <row r="286" spans="2:8" ht="13.5" hidden="1" thickBot="1" x14ac:dyDescent="0.25">
      <c r="B286" s="6" t="s">
        <v>12</v>
      </c>
      <c r="C286" s="31"/>
      <c r="D286" s="31"/>
      <c r="E286" s="31"/>
      <c r="F286" s="31"/>
      <c r="G286" s="31"/>
      <c r="H286" s="31"/>
    </row>
    <row r="287" spans="2:8" ht="13.5" thickBot="1" x14ac:dyDescent="0.25">
      <c r="B287" s="6"/>
      <c r="C287" s="31"/>
      <c r="D287" s="31"/>
      <c r="E287" s="31"/>
      <c r="F287" s="31"/>
      <c r="G287" s="31"/>
      <c r="H287" s="31"/>
    </row>
    <row r="288" spans="2:8" ht="13.5" thickBot="1" x14ac:dyDescent="0.25">
      <c r="B288" s="21" t="s">
        <v>13</v>
      </c>
      <c r="C288" s="30">
        <f>+C283+C277</f>
        <v>439800</v>
      </c>
      <c r="D288" s="30">
        <f t="shared" ref="D288:H288" si="41">+D283+D277</f>
        <v>439800</v>
      </c>
      <c r="E288" s="30">
        <f t="shared" si="41"/>
        <v>86745</v>
      </c>
      <c r="F288" s="30">
        <f t="shared" si="41"/>
        <v>179983</v>
      </c>
      <c r="G288" s="30">
        <f t="shared" si="41"/>
        <v>0</v>
      </c>
      <c r="H288" s="30">
        <f t="shared" si="41"/>
        <v>0</v>
      </c>
    </row>
    <row r="289" spans="2:8" ht="13.5" thickBot="1" x14ac:dyDescent="0.25">
      <c r="B289" s="6"/>
      <c r="C289" s="31"/>
      <c r="D289" s="31"/>
      <c r="E289" s="31"/>
      <c r="F289" s="31"/>
      <c r="G289" s="31"/>
      <c r="H289" s="31"/>
    </row>
    <row r="290" spans="2:8" ht="13.5" thickBot="1" x14ac:dyDescent="0.25">
      <c r="B290" s="6" t="s">
        <v>14</v>
      </c>
      <c r="C290" s="32">
        <v>10</v>
      </c>
      <c r="D290" s="32">
        <v>10</v>
      </c>
      <c r="E290" s="32">
        <v>9</v>
      </c>
      <c r="F290" s="32">
        <v>9</v>
      </c>
      <c r="G290" s="32"/>
      <c r="H290" s="32"/>
    </row>
    <row r="291" spans="2:8" x14ac:dyDescent="0.2">
      <c r="B291" s="24"/>
      <c r="C291" s="33"/>
      <c r="D291" s="33"/>
      <c r="E291" s="33"/>
      <c r="F291" s="33"/>
      <c r="G291" s="33"/>
      <c r="H291" s="33"/>
    </row>
    <row r="292" spans="2:8" ht="13.5" thickBot="1" x14ac:dyDescent="0.25">
      <c r="B292" s="24"/>
      <c r="C292" s="33"/>
      <c r="D292" s="33"/>
      <c r="E292" s="33"/>
      <c r="F292" s="33"/>
      <c r="G292" s="33"/>
      <c r="H292" s="33"/>
    </row>
    <row r="293" spans="2:8" ht="25.5" customHeight="1" thickBot="1" x14ac:dyDescent="0.25">
      <c r="B293" s="54" t="s">
        <v>83</v>
      </c>
      <c r="C293" s="55"/>
      <c r="D293" s="55"/>
      <c r="E293" s="55"/>
      <c r="F293" s="55"/>
      <c r="G293" s="55"/>
      <c r="H293" s="56"/>
    </row>
    <row r="294" spans="2:8" ht="12.75" customHeight="1" x14ac:dyDescent="0.2">
      <c r="B294" s="22" t="s">
        <v>2</v>
      </c>
      <c r="C294" s="57" t="s">
        <v>25</v>
      </c>
      <c r="D294" s="51" t="s">
        <v>26</v>
      </c>
      <c r="E294" s="26" t="s">
        <v>4</v>
      </c>
      <c r="F294" s="26" t="s">
        <v>4</v>
      </c>
      <c r="G294" s="26" t="s">
        <v>4</v>
      </c>
      <c r="H294" s="26" t="s">
        <v>4</v>
      </c>
    </row>
    <row r="295" spans="2:8" x14ac:dyDescent="0.2">
      <c r="B295" s="22" t="s">
        <v>3</v>
      </c>
      <c r="C295" s="58"/>
      <c r="D295" s="52"/>
      <c r="E295" s="27" t="s">
        <v>5</v>
      </c>
      <c r="F295" s="27" t="s">
        <v>5</v>
      </c>
      <c r="G295" s="27" t="s">
        <v>5</v>
      </c>
      <c r="H295" s="27" t="s">
        <v>5</v>
      </c>
    </row>
    <row r="296" spans="2:8" ht="41.25" customHeight="1" thickBot="1" x14ac:dyDescent="0.25">
      <c r="B296" s="3"/>
      <c r="C296" s="59"/>
      <c r="D296" s="53"/>
      <c r="E296" s="28" t="s">
        <v>27</v>
      </c>
      <c r="F296" s="29" t="s">
        <v>28</v>
      </c>
      <c r="G296" s="29" t="s">
        <v>29</v>
      </c>
      <c r="H296" s="29" t="s">
        <v>30</v>
      </c>
    </row>
    <row r="297" spans="2:8" ht="13.5" thickBot="1" x14ac:dyDescent="0.25">
      <c r="B297" s="21" t="s">
        <v>6</v>
      </c>
      <c r="C297" s="30">
        <f>+C299+C300+C301</f>
        <v>1118100</v>
      </c>
      <c r="D297" s="30">
        <f t="shared" ref="D297:H297" si="42">+D299+D300+D301</f>
        <v>1118100</v>
      </c>
      <c r="E297" s="30">
        <f t="shared" si="42"/>
        <v>0</v>
      </c>
      <c r="F297" s="30">
        <f t="shared" si="42"/>
        <v>0</v>
      </c>
      <c r="G297" s="30">
        <f t="shared" si="42"/>
        <v>0</v>
      </c>
      <c r="H297" s="30">
        <f t="shared" si="42"/>
        <v>0</v>
      </c>
    </row>
    <row r="298" spans="2:8" ht="13.5" thickBot="1" x14ac:dyDescent="0.25">
      <c r="B298" s="6" t="s">
        <v>7</v>
      </c>
      <c r="C298" s="31"/>
      <c r="D298" s="31"/>
      <c r="E298" s="31"/>
      <c r="F298" s="31"/>
      <c r="G298" s="31"/>
      <c r="H298" s="31"/>
    </row>
    <row r="299" spans="2:8" ht="13.5" thickBot="1" x14ac:dyDescent="0.25">
      <c r="B299" s="7" t="s">
        <v>8</v>
      </c>
      <c r="C299" s="31">
        <v>710100</v>
      </c>
      <c r="D299" s="31">
        <v>710100</v>
      </c>
      <c r="E299" s="31"/>
      <c r="F299" s="31"/>
      <c r="G299" s="31"/>
      <c r="H299" s="31"/>
    </row>
    <row r="300" spans="2:8" ht="13.5" thickBot="1" x14ac:dyDescent="0.25">
      <c r="B300" s="7" t="s">
        <v>9</v>
      </c>
      <c r="C300" s="31">
        <v>374000</v>
      </c>
      <c r="D300" s="31">
        <v>374000</v>
      </c>
      <c r="E300" s="31"/>
      <c r="F300" s="31"/>
      <c r="G300" s="31"/>
      <c r="H300" s="31"/>
    </row>
    <row r="301" spans="2:8" ht="13.5" thickBot="1" x14ac:dyDescent="0.25">
      <c r="B301" s="7" t="s">
        <v>10</v>
      </c>
      <c r="C301" s="31">
        <v>34000</v>
      </c>
      <c r="D301" s="31">
        <v>34000</v>
      </c>
      <c r="E301" s="31"/>
      <c r="F301" s="31"/>
      <c r="G301" s="31"/>
      <c r="H301" s="31"/>
    </row>
    <row r="302" spans="2:8" ht="13.5" thickBot="1" x14ac:dyDescent="0.25">
      <c r="B302" s="6"/>
      <c r="C302" s="31"/>
      <c r="D302" s="31"/>
      <c r="E302" s="31"/>
      <c r="F302" s="31"/>
      <c r="G302" s="31"/>
      <c r="H302" s="31"/>
    </row>
    <row r="303" spans="2:8" s="18" customFormat="1" ht="26.25" thickBot="1" x14ac:dyDescent="0.25">
      <c r="B303" s="21" t="s">
        <v>11</v>
      </c>
      <c r="C303" s="30">
        <f>+SUM(C304:C307)</f>
        <v>0</v>
      </c>
      <c r="D303" s="30">
        <f t="shared" ref="D303:H303" si="43">+SUM(D304:D307)</f>
        <v>0</v>
      </c>
      <c r="E303" s="30">
        <f t="shared" si="43"/>
        <v>0</v>
      </c>
      <c r="F303" s="30">
        <f t="shared" si="43"/>
        <v>0</v>
      </c>
      <c r="G303" s="30">
        <f t="shared" si="43"/>
        <v>0</v>
      </c>
      <c r="H303" s="30">
        <f t="shared" si="43"/>
        <v>0</v>
      </c>
    </row>
    <row r="304" spans="2:8" ht="13.5" thickBot="1" x14ac:dyDescent="0.25">
      <c r="B304" s="6" t="s">
        <v>18</v>
      </c>
      <c r="C304" s="31"/>
      <c r="D304" s="31"/>
      <c r="E304" s="31"/>
      <c r="F304" s="31"/>
      <c r="G304" s="31"/>
      <c r="H304" s="31"/>
    </row>
    <row r="305" spans="2:8" ht="13.5" thickBot="1" x14ac:dyDescent="0.25">
      <c r="B305" s="6" t="s">
        <v>12</v>
      </c>
      <c r="C305" s="31"/>
      <c r="D305" s="31"/>
      <c r="E305" s="31"/>
      <c r="F305" s="31"/>
      <c r="G305" s="31"/>
      <c r="H305" s="31"/>
    </row>
    <row r="306" spans="2:8" ht="13.5" thickBot="1" x14ac:dyDescent="0.25">
      <c r="B306" s="6" t="s">
        <v>12</v>
      </c>
      <c r="C306" s="31"/>
      <c r="D306" s="31"/>
      <c r="E306" s="31"/>
      <c r="F306" s="31"/>
      <c r="G306" s="31"/>
      <c r="H306" s="31"/>
    </row>
    <row r="307" spans="2:8" ht="13.5" thickBot="1" x14ac:dyDescent="0.25">
      <c r="B307" s="6"/>
      <c r="C307" s="31"/>
      <c r="D307" s="31"/>
      <c r="E307" s="31"/>
      <c r="F307" s="31"/>
      <c r="G307" s="31"/>
      <c r="H307" s="31"/>
    </row>
    <row r="308" spans="2:8" ht="13.5" thickBot="1" x14ac:dyDescent="0.25">
      <c r="B308" s="21" t="s">
        <v>13</v>
      </c>
      <c r="C308" s="30">
        <f>+C303+C297</f>
        <v>1118100</v>
      </c>
      <c r="D308" s="30">
        <f t="shared" ref="D308:H308" si="44">+D303+D297</f>
        <v>1118100</v>
      </c>
      <c r="E308" s="30">
        <f t="shared" si="44"/>
        <v>0</v>
      </c>
      <c r="F308" s="30">
        <f t="shared" si="44"/>
        <v>0</v>
      </c>
      <c r="G308" s="30">
        <f t="shared" si="44"/>
        <v>0</v>
      </c>
      <c r="H308" s="30">
        <f t="shared" si="44"/>
        <v>0</v>
      </c>
    </row>
    <row r="309" spans="2:8" ht="13.5" thickBot="1" x14ac:dyDescent="0.25">
      <c r="B309" s="6"/>
      <c r="C309" s="31"/>
      <c r="D309" s="31"/>
      <c r="E309" s="31"/>
      <c r="F309" s="31"/>
      <c r="G309" s="31"/>
      <c r="H309" s="31"/>
    </row>
    <row r="310" spans="2:8" ht="13.5" thickBot="1" x14ac:dyDescent="0.25">
      <c r="B310" s="6" t="s">
        <v>14</v>
      </c>
      <c r="C310" s="32">
        <v>25</v>
      </c>
      <c r="D310" s="32">
        <v>25</v>
      </c>
      <c r="E310" s="32"/>
      <c r="F310" s="32">
        <v>23</v>
      </c>
      <c r="G310" s="32"/>
      <c r="H310" s="32"/>
    </row>
    <row r="311" spans="2:8" x14ac:dyDescent="0.2">
      <c r="B311" s="24"/>
      <c r="C311" s="33"/>
      <c r="D311" s="33"/>
      <c r="E311" s="33"/>
      <c r="F311" s="33"/>
      <c r="G311" s="33"/>
      <c r="H311" s="33"/>
    </row>
    <row r="312" spans="2:8" x14ac:dyDescent="0.2">
      <c r="B312" s="24"/>
      <c r="C312" s="33"/>
      <c r="D312" s="33"/>
      <c r="E312" s="33"/>
      <c r="F312" s="33"/>
      <c r="G312" s="33"/>
      <c r="H312" s="33"/>
    </row>
    <row r="313" spans="2:8" ht="13.5" thickBot="1" x14ac:dyDescent="0.25"/>
    <row r="314" spans="2:8" ht="13.5" thickBot="1" x14ac:dyDescent="0.25">
      <c r="B314" s="54" t="s">
        <v>19</v>
      </c>
      <c r="C314" s="55"/>
      <c r="D314" s="55"/>
      <c r="E314" s="55"/>
      <c r="F314" s="55"/>
      <c r="G314" s="55"/>
      <c r="H314" s="56"/>
    </row>
    <row r="315" spans="2:8" ht="12.75" customHeight="1" x14ac:dyDescent="0.2">
      <c r="B315" s="22" t="s">
        <v>20</v>
      </c>
      <c r="C315" s="57" t="s">
        <v>25</v>
      </c>
      <c r="D315" s="51" t="s">
        <v>26</v>
      </c>
      <c r="E315" s="26" t="s">
        <v>4</v>
      </c>
      <c r="F315" s="26" t="s">
        <v>4</v>
      </c>
      <c r="G315" s="26" t="s">
        <v>4</v>
      </c>
      <c r="H315" s="26" t="s">
        <v>4</v>
      </c>
    </row>
    <row r="316" spans="2:8" x14ac:dyDescent="0.2">
      <c r="B316" s="22" t="s">
        <v>3</v>
      </c>
      <c r="C316" s="58"/>
      <c r="D316" s="52"/>
      <c r="E316" s="27" t="s">
        <v>5</v>
      </c>
      <c r="F316" s="27" t="s">
        <v>5</v>
      </c>
      <c r="G316" s="27" t="s">
        <v>5</v>
      </c>
      <c r="H316" s="27" t="s">
        <v>5</v>
      </c>
    </row>
    <row r="317" spans="2:8" ht="39.75" customHeight="1" thickBot="1" x14ac:dyDescent="0.25">
      <c r="B317" s="3"/>
      <c r="C317" s="59"/>
      <c r="D317" s="53"/>
      <c r="E317" s="28" t="s">
        <v>27</v>
      </c>
      <c r="F317" s="29" t="s">
        <v>28</v>
      </c>
      <c r="G317" s="29" t="s">
        <v>29</v>
      </c>
      <c r="H317" s="29" t="s">
        <v>32</v>
      </c>
    </row>
    <row r="318" spans="2:8" ht="13.5" thickBot="1" x14ac:dyDescent="0.25">
      <c r="B318" s="21" t="s">
        <v>6</v>
      </c>
      <c r="C318" s="30">
        <f>+C320+C321+C322</f>
        <v>133815000</v>
      </c>
      <c r="D318" s="30">
        <f t="shared" ref="D318:H318" si="45">+D320+D321+D322</f>
        <v>135559070</v>
      </c>
      <c r="E318" s="30">
        <f t="shared" si="45"/>
        <v>29888660</v>
      </c>
      <c r="F318" s="30">
        <f t="shared" si="45"/>
        <v>60169776</v>
      </c>
      <c r="G318" s="30">
        <f t="shared" si="45"/>
        <v>0</v>
      </c>
      <c r="H318" s="30">
        <f t="shared" si="45"/>
        <v>0</v>
      </c>
    </row>
    <row r="319" spans="2:8" ht="13.5" thickBot="1" x14ac:dyDescent="0.25">
      <c r="B319" s="6" t="s">
        <v>7</v>
      </c>
      <c r="C319" s="31"/>
      <c r="D319" s="31"/>
      <c r="E319" s="31"/>
      <c r="F319" s="31"/>
      <c r="G319" s="31"/>
      <c r="H319" s="31"/>
    </row>
    <row r="320" spans="2:8" ht="13.5" thickBot="1" x14ac:dyDescent="0.25">
      <c r="B320" s="7" t="s">
        <v>8</v>
      </c>
      <c r="C320" s="31">
        <f>+C12+C33+C53+C73+C93+C113+C139+C159+C179+C199+C219+C239+C259+C279+C299</f>
        <v>38495500</v>
      </c>
      <c r="D320" s="31">
        <f t="shared" ref="D320:H320" si="46">+D12+D33+D53+D73+D93+D113+D139+D159+D179+D199+D219+D239+D259+D279+D299</f>
        <v>38495500</v>
      </c>
      <c r="E320" s="31">
        <f t="shared" si="46"/>
        <v>8509202</v>
      </c>
      <c r="F320" s="31">
        <f>+F12+F33+F53+F73+F93+F113+F139+F159+F179+F199+F219+F239+F259+F279+F299</f>
        <v>17521537</v>
      </c>
      <c r="G320" s="31">
        <f t="shared" si="46"/>
        <v>0</v>
      </c>
      <c r="H320" s="31">
        <f t="shared" si="46"/>
        <v>0</v>
      </c>
    </row>
    <row r="321" spans="2:8" ht="13.5" thickBot="1" x14ac:dyDescent="0.25">
      <c r="B321" s="7" t="s">
        <v>9</v>
      </c>
      <c r="C321" s="31">
        <f>+C13+C34+C54+C74+C94+C114+C140+C160+C180+C200+C220+C240+C260+C280+C300</f>
        <v>87082500</v>
      </c>
      <c r="D321" s="31">
        <f t="shared" ref="D321:H322" si="47">+D13+D34+D54+D74+D94+D114+D140+D160+D180+D200+D220+D240+D260+D280+D300</f>
        <v>88826570</v>
      </c>
      <c r="E321" s="31">
        <f t="shared" si="47"/>
        <v>21004133</v>
      </c>
      <c r="F321" s="31">
        <f t="shared" si="47"/>
        <v>41853440</v>
      </c>
      <c r="G321" s="31">
        <f t="shared" si="47"/>
        <v>0</v>
      </c>
      <c r="H321" s="31">
        <f t="shared" si="47"/>
        <v>0</v>
      </c>
    </row>
    <row r="322" spans="2:8" ht="13.5" thickBot="1" x14ac:dyDescent="0.25">
      <c r="B322" s="7" t="s">
        <v>10</v>
      </c>
      <c r="C322" s="31">
        <f>+C14+C35+C55+C75+C95+C115+C141+C161+C181+C201+C221+C241+C261+C281+C301</f>
        <v>8237000</v>
      </c>
      <c r="D322" s="31">
        <f t="shared" si="47"/>
        <v>8237000</v>
      </c>
      <c r="E322" s="31">
        <f t="shared" si="47"/>
        <v>375325</v>
      </c>
      <c r="F322" s="31">
        <f t="shared" si="47"/>
        <v>794799</v>
      </c>
      <c r="G322" s="31">
        <f t="shared" si="47"/>
        <v>0</v>
      </c>
      <c r="H322" s="31">
        <f t="shared" si="47"/>
        <v>0</v>
      </c>
    </row>
    <row r="323" spans="2:8" ht="13.5" thickBot="1" x14ac:dyDescent="0.25">
      <c r="B323" s="6"/>
      <c r="C323" s="31"/>
      <c r="D323" s="31"/>
      <c r="E323" s="31"/>
      <c r="F323" s="31"/>
      <c r="G323" s="31"/>
      <c r="H323" s="31"/>
    </row>
    <row r="324" spans="2:8" ht="26.25" customHeight="1" thickBot="1" x14ac:dyDescent="0.25">
      <c r="B324" s="21" t="s">
        <v>11</v>
      </c>
      <c r="C324" s="30">
        <f t="shared" ref="C324:H324" si="48">+SUM(C325:C341)</f>
        <v>22663300</v>
      </c>
      <c r="D324" s="30">
        <f t="shared" si="48"/>
        <v>22431555</v>
      </c>
      <c r="E324" s="30">
        <f>E326+E327+E328</f>
        <v>6624892</v>
      </c>
      <c r="F324" s="30">
        <f>F326+F327+F328</f>
        <v>12347141</v>
      </c>
      <c r="G324" s="30">
        <f t="shared" si="48"/>
        <v>0</v>
      </c>
      <c r="H324" s="30">
        <f t="shared" si="48"/>
        <v>0</v>
      </c>
    </row>
    <row r="325" spans="2:8" ht="13.5" thickBot="1" x14ac:dyDescent="0.25">
      <c r="B325" s="6" t="s">
        <v>18</v>
      </c>
      <c r="C325" s="31"/>
      <c r="D325" s="31"/>
      <c r="E325" s="31"/>
      <c r="F325" s="31"/>
      <c r="G325" s="31"/>
      <c r="H325" s="31"/>
    </row>
    <row r="326" spans="2:8" ht="13.5" thickBot="1" x14ac:dyDescent="0.25">
      <c r="B326" s="7" t="s">
        <v>8</v>
      </c>
      <c r="C326" s="31"/>
      <c r="D326" s="31"/>
      <c r="E326" s="31">
        <f>+E79+E99+E120+E145+E165+E185+E205+E225+E245+E265+E305</f>
        <v>2220</v>
      </c>
      <c r="F326" s="31">
        <f>+F79+F99+F120+F145+F165+F185+F205+F225+F245+F265+F305</f>
        <v>5677</v>
      </c>
      <c r="G326" s="31">
        <f t="shared" ref="G326:H326" si="49">+G18+G39+G59+G79+G99+G119+G145+G165+G185+G205+G225+G245+G265+G285+G305</f>
        <v>0</v>
      </c>
      <c r="H326" s="31">
        <f t="shared" si="49"/>
        <v>0</v>
      </c>
    </row>
    <row r="327" spans="2:8" ht="13.5" thickBot="1" x14ac:dyDescent="0.25">
      <c r="B327" s="7" t="s">
        <v>9</v>
      </c>
      <c r="C327" s="31"/>
      <c r="D327" s="31"/>
      <c r="E327" s="31">
        <f>+E18+E39+E59+E80+E100+E121+E146+E166+E186+E206+E226+E246+E266+E285+E306</f>
        <v>6497150</v>
      </c>
      <c r="F327" s="31">
        <f>F17+F16+F39+F59+F80+F100+F121+F146+F166+F186+F206+F226+F246+F266+F285+F306+F338</f>
        <v>10856334</v>
      </c>
      <c r="G327" s="31">
        <f t="shared" ref="G327:H327" si="50">+G19+G40+G60+G80+G100+G120+G146+G166+G186+G206+G226+G246+G266+G286+G306</f>
        <v>0</v>
      </c>
      <c r="H327" s="31">
        <f t="shared" si="50"/>
        <v>0</v>
      </c>
    </row>
    <row r="328" spans="2:8" ht="13.5" thickBot="1" x14ac:dyDescent="0.25">
      <c r="B328" s="7" t="s">
        <v>10</v>
      </c>
      <c r="C328" s="31"/>
      <c r="D328" s="31"/>
      <c r="E328" s="31">
        <f>+E20+E41+E61+E81+E101+E123+E147+E167+E187+E207+E227+E247+E267+E287+E307</f>
        <v>125522</v>
      </c>
      <c r="F328" s="31">
        <f>+F20+F41+F61+F81+F101+F123+F147+F167+F187+F207+F227+F247+F267+F287+F307</f>
        <v>1485130</v>
      </c>
      <c r="G328" s="31">
        <f t="shared" ref="G328:H328" si="51">+G20+G41+G61+G81+G101+G121+G147+G167+G187+G207+G227+G247+G267+G287+G307</f>
        <v>0</v>
      </c>
      <c r="H328" s="31">
        <f t="shared" si="51"/>
        <v>0</v>
      </c>
    </row>
    <row r="329" spans="2:8" ht="13.5" thickBot="1" x14ac:dyDescent="0.25">
      <c r="B329" s="6"/>
      <c r="C329" s="31"/>
      <c r="D329" s="31"/>
      <c r="E329" s="31"/>
      <c r="F329" s="31"/>
      <c r="G329" s="31"/>
      <c r="H329" s="31"/>
    </row>
    <row r="330" spans="2:8" ht="13.5" thickBot="1" x14ac:dyDescent="0.25">
      <c r="B330" s="6"/>
      <c r="C330" s="31"/>
      <c r="D330" s="31"/>
      <c r="E330" s="31"/>
      <c r="F330" s="31"/>
      <c r="G330" s="31"/>
      <c r="H330" s="31"/>
    </row>
    <row r="331" spans="2:8" ht="26.25" thickBot="1" x14ac:dyDescent="0.25">
      <c r="B331" s="6" t="str">
        <f>+B18</f>
        <v xml:space="preserve">   Вноски на Република България в Европейския механизъм за подкрепа на мира</v>
      </c>
      <c r="C331" s="37">
        <f t="shared" ref="C331" si="52">+C18</f>
        <v>3330400</v>
      </c>
      <c r="D331" s="37">
        <f>+D18</f>
        <v>3330400</v>
      </c>
      <c r="E331" s="37">
        <f>+E18</f>
        <v>0</v>
      </c>
      <c r="F331" s="37">
        <f>+F18</f>
        <v>2676010</v>
      </c>
      <c r="G331" s="37"/>
      <c r="H331" s="37"/>
    </row>
    <row r="332" spans="2:8" ht="13.5" thickBot="1" x14ac:dyDescent="0.25">
      <c r="B332" s="6" t="str">
        <f>+B19</f>
        <v xml:space="preserve">   Граждански бюджет на НАТО</v>
      </c>
      <c r="C332" s="37">
        <f t="shared" ref="C332:F334" si="53">+C19</f>
        <v>1882500</v>
      </c>
      <c r="D332" s="37">
        <f t="shared" si="53"/>
        <v>1882500</v>
      </c>
      <c r="E332" s="37">
        <f t="shared" si="53"/>
        <v>0</v>
      </c>
      <c r="F332" s="37">
        <f t="shared" si="53"/>
        <v>821890</v>
      </c>
      <c r="G332" s="37"/>
      <c r="H332" s="37"/>
    </row>
    <row r="333" spans="2:8" ht="13.5" thickBot="1" x14ac:dyDescent="0.25">
      <c r="B333" s="6" t="str">
        <f>+B20</f>
        <v xml:space="preserve">   Пенсионен фонд за цивилни служители на НАТО</v>
      </c>
      <c r="C333" s="37">
        <f t="shared" si="53"/>
        <v>379800</v>
      </c>
      <c r="D333" s="37">
        <f t="shared" si="53"/>
        <v>379800</v>
      </c>
      <c r="E333" s="37">
        <f t="shared" si="53"/>
        <v>0</v>
      </c>
      <c r="F333" s="37">
        <f t="shared" si="53"/>
        <v>0</v>
      </c>
      <c r="G333" s="37"/>
      <c r="H333" s="37"/>
    </row>
    <row r="334" spans="2:8" ht="26.25" thickBot="1" x14ac:dyDescent="0.25">
      <c r="B334" s="6" t="s">
        <v>99</v>
      </c>
      <c r="C334" s="37"/>
      <c r="D334" s="37"/>
      <c r="E334" s="37"/>
      <c r="F334" s="37">
        <f t="shared" si="53"/>
        <v>478476</v>
      </c>
      <c r="G334" s="37"/>
      <c r="H334" s="37"/>
    </row>
    <row r="335" spans="2:8" ht="51.75" thickBot="1" x14ac:dyDescent="0.25">
      <c r="B335" s="6" t="str">
        <f>+B59</f>
        <v>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v>
      </c>
      <c r="C335" s="37">
        <f t="shared" ref="C335:E335" si="54">+C59</f>
        <v>9295100</v>
      </c>
      <c r="D335" s="37">
        <f t="shared" si="54"/>
        <v>9324437</v>
      </c>
      <c r="E335" s="37">
        <f t="shared" si="54"/>
        <v>6493193</v>
      </c>
      <c r="F335" s="37">
        <f>+F59</f>
        <v>6774803</v>
      </c>
      <c r="G335" s="37"/>
      <c r="H335" s="37"/>
    </row>
    <row r="336" spans="2:8" ht="26.25" thickBot="1" x14ac:dyDescent="0.25">
      <c r="B336" s="6" t="str">
        <f>+B123</f>
        <v xml:space="preserve">   Официална помощ за развитие и хуманитарна помощ</v>
      </c>
      <c r="C336" s="37">
        <f t="shared" ref="C336:F336" si="55">+C123</f>
        <v>6000000</v>
      </c>
      <c r="D336" s="37">
        <f t="shared" si="55"/>
        <v>5738918</v>
      </c>
      <c r="E336" s="37">
        <f t="shared" si="55"/>
        <v>125522</v>
      </c>
      <c r="F336" s="37">
        <f t="shared" si="55"/>
        <v>1485130</v>
      </c>
      <c r="G336" s="37"/>
      <c r="H336" s="37"/>
    </row>
    <row r="337" spans="2:8" ht="26.25" thickBot="1" x14ac:dyDescent="0.25">
      <c r="B337" s="6" t="str">
        <f t="shared" ref="B337:F338" si="56">+B124</f>
        <v xml:space="preserve">   Разходи за Механизма за Турция в полза на бежанците</v>
      </c>
      <c r="C337" s="37">
        <f t="shared" si="56"/>
        <v>1073200</v>
      </c>
      <c r="D337" s="37">
        <f t="shared" si="56"/>
        <v>1073200</v>
      </c>
      <c r="E337" s="37">
        <f t="shared" si="56"/>
        <v>0</v>
      </c>
      <c r="F337" s="37">
        <f t="shared" si="56"/>
        <v>0</v>
      </c>
      <c r="G337" s="37"/>
      <c r="H337" s="37"/>
    </row>
    <row r="338" spans="2:8" ht="13.5" thickBot="1" x14ac:dyDescent="0.25">
      <c r="B338" s="6" t="str">
        <f t="shared" si="56"/>
        <v xml:space="preserve">   Съюз на тракийските дружества в България</v>
      </c>
      <c r="C338" s="37">
        <f t="shared" si="56"/>
        <v>200000</v>
      </c>
      <c r="D338" s="37">
        <f t="shared" si="56"/>
        <v>200000</v>
      </c>
      <c r="E338" s="37">
        <f t="shared" si="56"/>
        <v>0</v>
      </c>
      <c r="F338" s="37">
        <v>100000</v>
      </c>
      <c r="G338" s="37"/>
      <c r="H338" s="37"/>
    </row>
    <row r="339" spans="2:8" ht="26.25" thickBot="1" x14ac:dyDescent="0.25">
      <c r="B339" s="6" t="str">
        <f>+B245</f>
        <v xml:space="preserve">   Оказване на съдействие на изпаднали в беда български граждани в чужбина</v>
      </c>
      <c r="C339" s="37">
        <f t="shared" ref="C339:E339" si="57">+C245</f>
        <v>500000</v>
      </c>
      <c r="D339" s="37">
        <f t="shared" si="57"/>
        <v>500000</v>
      </c>
      <c r="E339" s="37">
        <f t="shared" si="57"/>
        <v>0</v>
      </c>
      <c r="F339" s="37"/>
      <c r="G339" s="37"/>
      <c r="H339" s="37"/>
    </row>
    <row r="340" spans="2:8" ht="39" thickBot="1" x14ac:dyDescent="0.25">
      <c r="B340" s="6" t="str">
        <f>+B285</f>
        <v xml:space="preserve">   Разходи за членство в Европейската мрежа на културните институти EUNIC (European Union National Institutes for Culture)</v>
      </c>
      <c r="C340" s="37">
        <f t="shared" ref="C340:F340" si="58">+C285</f>
        <v>2300</v>
      </c>
      <c r="D340" s="37">
        <f t="shared" si="58"/>
        <v>2300</v>
      </c>
      <c r="E340" s="37">
        <f t="shared" si="58"/>
        <v>2640</v>
      </c>
      <c r="F340" s="37">
        <f t="shared" si="58"/>
        <v>2640</v>
      </c>
      <c r="G340" s="37"/>
      <c r="H340" s="37"/>
    </row>
    <row r="341" spans="2:8" ht="13.5" thickBot="1" x14ac:dyDescent="0.25">
      <c r="B341" s="6"/>
      <c r="C341" s="31"/>
      <c r="D341" s="31"/>
      <c r="E341" s="31"/>
      <c r="F341" s="31"/>
      <c r="G341" s="31"/>
      <c r="H341" s="31"/>
    </row>
    <row r="342" spans="2:8" ht="13.5" thickBot="1" x14ac:dyDescent="0.25">
      <c r="B342" s="21" t="s">
        <v>13</v>
      </c>
      <c r="C342" s="30">
        <f t="shared" ref="C342:H342" si="59">+C324+C318</f>
        <v>156478300</v>
      </c>
      <c r="D342" s="30">
        <f t="shared" si="59"/>
        <v>157990625</v>
      </c>
      <c r="E342" s="30">
        <f t="shared" si="59"/>
        <v>36513552</v>
      </c>
      <c r="F342" s="30">
        <f t="shared" si="59"/>
        <v>72516917</v>
      </c>
      <c r="G342" s="30">
        <f t="shared" si="59"/>
        <v>0</v>
      </c>
      <c r="H342" s="30">
        <f t="shared" si="59"/>
        <v>0</v>
      </c>
    </row>
    <row r="343" spans="2:8" ht="13.5" thickBot="1" x14ac:dyDescent="0.25">
      <c r="B343" s="6"/>
      <c r="C343" s="31"/>
      <c r="D343" s="31"/>
      <c r="E343" s="31"/>
      <c r="F343" s="31"/>
      <c r="G343" s="31"/>
      <c r="H343" s="31"/>
    </row>
    <row r="344" spans="2:8" ht="13.5" thickBot="1" x14ac:dyDescent="0.25">
      <c r="B344" s="6" t="s">
        <v>14</v>
      </c>
      <c r="C344" s="31">
        <f t="shared" ref="C344:H344" si="60">+C24+C44+C64+C84+C104+C130+C150+C170+C190+C210+C230+C250+C270+C290+C310</f>
        <v>1424</v>
      </c>
      <c r="D344" s="31">
        <f>+D24+D44+D64+D84+D104+D130+D150+D170+D190+D210+D230+D250+D270+D290+D310</f>
        <v>1424</v>
      </c>
      <c r="E344" s="31">
        <f>+E24+E44+E64+E84+E104+E130+E150+E170+E190+E210+E230+E250+E270+E290+E310</f>
        <v>1269</v>
      </c>
      <c r="F344" s="31">
        <f t="shared" si="60"/>
        <v>1223</v>
      </c>
      <c r="G344" s="31">
        <f t="shared" si="60"/>
        <v>0</v>
      </c>
      <c r="H344" s="31">
        <f t="shared" si="60"/>
        <v>0</v>
      </c>
    </row>
    <row r="345" spans="2:8" ht="15.75" x14ac:dyDescent="0.2">
      <c r="B345" s="8"/>
    </row>
  </sheetData>
  <mergeCells count="51">
    <mergeCell ref="B293:H293"/>
    <mergeCell ref="C294:C296"/>
    <mergeCell ref="D294:D296"/>
    <mergeCell ref="B253:H253"/>
    <mergeCell ref="C254:C256"/>
    <mergeCell ref="D254:D256"/>
    <mergeCell ref="B273:H273"/>
    <mergeCell ref="C274:C276"/>
    <mergeCell ref="D274:D276"/>
    <mergeCell ref="C214:C216"/>
    <mergeCell ref="D214:D216"/>
    <mergeCell ref="B233:H233"/>
    <mergeCell ref="C234:C236"/>
    <mergeCell ref="D234:D236"/>
    <mergeCell ref="D174:D176"/>
    <mergeCell ref="B193:H193"/>
    <mergeCell ref="C194:C196"/>
    <mergeCell ref="D194:D196"/>
    <mergeCell ref="B213:H213"/>
    <mergeCell ref="B3:H3"/>
    <mergeCell ref="B4:H4"/>
    <mergeCell ref="B5:H5"/>
    <mergeCell ref="D7:D9"/>
    <mergeCell ref="B314:H314"/>
    <mergeCell ref="B27:H27"/>
    <mergeCell ref="C28:C30"/>
    <mergeCell ref="D28:D30"/>
    <mergeCell ref="B47:H47"/>
    <mergeCell ref="C48:C50"/>
    <mergeCell ref="D48:D50"/>
    <mergeCell ref="B67:H67"/>
    <mergeCell ref="C68:C70"/>
    <mergeCell ref="C154:C156"/>
    <mergeCell ref="D154:D156"/>
    <mergeCell ref="B173:H173"/>
    <mergeCell ref="D315:D317"/>
    <mergeCell ref="B6:H6"/>
    <mergeCell ref="C7:C9"/>
    <mergeCell ref="C315:C317"/>
    <mergeCell ref="D68:D70"/>
    <mergeCell ref="B87:H87"/>
    <mergeCell ref="C88:C90"/>
    <mergeCell ref="D88:D90"/>
    <mergeCell ref="B107:H107"/>
    <mergeCell ref="C108:C110"/>
    <mergeCell ref="D108:D110"/>
    <mergeCell ref="B133:H133"/>
    <mergeCell ref="C134:C136"/>
    <mergeCell ref="D134:D136"/>
    <mergeCell ref="B153:H153"/>
    <mergeCell ref="C174:C17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политики+програми</vt:lpstr>
      <vt:lpstr>Програми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Nina Georgieva-Belenozova</cp:lastModifiedBy>
  <dcterms:created xsi:type="dcterms:W3CDTF">2016-04-01T09:51:31Z</dcterms:created>
  <dcterms:modified xsi:type="dcterms:W3CDTF">2022-08-04T10:51:54Z</dcterms:modified>
</cp:coreProperties>
</file>